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slicers/slicer2.xml" ContentType="application/vnd.ms-excel.slicer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pivotTables/pivotTable4.xml" ContentType="application/vnd.openxmlformats-officedocument.spreadsheetml.pivotTable+xml"/>
  <Override PartName="/xl/drawings/drawing8.xml" ContentType="application/vnd.openxmlformats-officedocument.drawing+xml"/>
  <Override PartName="/xl/slicers/slicer3.xml" ContentType="application/vnd.ms-excel.slicer+xml"/>
  <Override PartName="/xl/charts/chart7.xml" ContentType="application/vnd.openxmlformats-officedocument.drawingml.chart+xml"/>
  <Override PartName="/xl/pivotTables/pivotTable5.xml" ContentType="application/vnd.openxmlformats-officedocument.spreadsheetml.pivotTable+xml"/>
  <Override PartName="/xl/drawings/drawing9.xml" ContentType="application/vnd.openxmlformats-officedocument.drawing+xml"/>
  <Override PartName="/xl/slicers/slicer4.xml" ContentType="application/vnd.ms-excel.slicer+xml"/>
  <Override PartName="/xl/charts/chart8.xml" ContentType="application/vnd.openxmlformats-officedocument.drawingml.chart+xml"/>
  <Override PartName="/xl/pivotTables/pivotTable6.xml" ContentType="application/vnd.openxmlformats-officedocument.spreadsheetml.pivotTable+xml"/>
  <Override PartName="/xl/drawings/drawing10.xml" ContentType="application/vnd.openxmlformats-officedocument.drawing+xml"/>
  <Override PartName="/xl/tables/table2.xml" ContentType="application/vnd.openxmlformats-officedocument.spreadsheetml.table+xml"/>
  <Override PartName="/xl/slicers/slicer5.xml" ContentType="application/vnd.ms-excel.slicer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slicers/slicer6.xml" ContentType="application/vnd.ms-excel.slicer+xml"/>
  <Override PartName="/xl/slicers/slicer7.xml" ContentType="application/vnd.ms-excel.slicer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5.xml" ContentType="application/vnd.openxmlformats-officedocument.drawingml.chartshapes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guor.ru\html\edu\practice\pedpraktika\po_4\2025-2026\"/>
    </mc:Choice>
  </mc:AlternateContent>
  <xr:revisionPtr revIDLastSave="0" documentId="13_ncr:1_{C857EAE2-4239-4F7A-AABB-0348F5C1D72E}" xr6:coauthVersionLast="47" xr6:coauthVersionMax="47" xr10:uidLastSave="{00000000-0000-0000-0000-000000000000}"/>
  <bookViews>
    <workbookView xWindow="-120" yWindow="-120" windowWidth="29040" windowHeight="15840" tabRatio="729" firstSheet="7" activeTab="7" xr2:uid="{00000000-000D-0000-FFFF-FFFF00000000}"/>
  </bookViews>
  <sheets>
    <sheet name="Данные" sheetId="1" state="hidden" r:id="rId1"/>
    <sheet name="Методисты" sheetId="2" state="hidden" r:id="rId2"/>
    <sheet name="Студенты" sheetId="10" state="hidden" r:id="rId3"/>
    <sheet name="Студенты качество" sheetId="5" state="hidden" r:id="rId4"/>
    <sheet name="Студенты ср_балл" sheetId="8" state="hidden" r:id="rId5"/>
    <sheet name="Базы и результ" sheetId="7" state="hidden" r:id="rId6"/>
    <sheet name="Базы" sheetId="9" state="hidden" r:id="rId7"/>
    <sheet name="Дэшборд" sheetId="3" r:id="rId8"/>
  </sheets>
  <definedNames>
    <definedName name="Срез_База">#N/A</definedName>
    <definedName name="Срез_База1">#N/A</definedName>
    <definedName name="Срез_Группа">#N/A</definedName>
    <definedName name="Срез_Методист">#N/A</definedName>
  </definedNames>
  <calcPr calcId="191029"/>
  <pivotCaches>
    <pivotCache cacheId="8" r:id="rId9"/>
  </pivotCaches>
  <extLst>
    <ext xmlns:x14="http://schemas.microsoft.com/office/spreadsheetml/2009/9/main" uri="{BBE1A952-AA13-448e-AADC-164F8A28A991}">
      <x14:slicerCaches>
        <x14:slicerCache r:id="rId10"/>
        <x14:slicerCache r:id="rId11"/>
        <x14:slicerCache r:id="rId12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3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9" l="1"/>
  <c r="J5" i="9"/>
  <c r="J6" i="9"/>
  <c r="J7" i="9"/>
  <c r="J8" i="9"/>
  <c r="J9" i="9"/>
  <c r="J10" i="9"/>
  <c r="D7" i="5"/>
  <c r="I7" i="9"/>
  <c r="D6" i="5"/>
  <c r="I4" i="9"/>
  <c r="I8" i="9"/>
  <c r="D3" i="7"/>
  <c r="I5" i="9"/>
  <c r="I10" i="9"/>
  <c r="C7" i="8"/>
  <c r="D4" i="5"/>
  <c r="D5" i="5"/>
  <c r="I6" i="9"/>
  <c r="I9" i="9"/>
  <c r="F7" i="5" l="1"/>
</calcChain>
</file>

<file path=xl/sharedStrings.xml><?xml version="1.0" encoding="utf-8"?>
<sst xmlns="http://schemas.openxmlformats.org/spreadsheetml/2006/main" count="791" uniqueCount="157">
  <si>
    <t>Фамилия</t>
  </si>
  <si>
    <t>Тихонова И.В.</t>
  </si>
  <si>
    <t>Величко В.И.</t>
  </si>
  <si>
    <t>Ковтун Н.В.</t>
  </si>
  <si>
    <t>Карпенкова Е.Н.</t>
  </si>
  <si>
    <t>МБОУ СОШ №45</t>
  </si>
  <si>
    <t>Группа</t>
  </si>
  <si>
    <t>Сроки</t>
  </si>
  <si>
    <t>База</t>
  </si>
  <si>
    <t>Методист</t>
  </si>
  <si>
    <t>Оценка</t>
  </si>
  <si>
    <t>Названия строк</t>
  </si>
  <si>
    <t>Общий итог</t>
  </si>
  <si>
    <t>Среднее по полю Оценка</t>
  </si>
  <si>
    <t>Ср.балл по группе  / База практики</t>
  </si>
  <si>
    <t>Количество по полю Оценка</t>
  </si>
  <si>
    <t>Всего оценок по группе</t>
  </si>
  <si>
    <t>Базы практики и результаты</t>
  </si>
  <si>
    <t>МБОУ СОШ №1</t>
  </si>
  <si>
    <t>Дмитроченков А.Е.</t>
  </si>
  <si>
    <t>МБОУ Лицей №2</t>
  </si>
  <si>
    <t>Панина</t>
  </si>
  <si>
    <t>МБОУ Лицей №27</t>
  </si>
  <si>
    <t>Григорьева</t>
  </si>
  <si>
    <t>Пчеленок</t>
  </si>
  <si>
    <t>Волкович</t>
  </si>
  <si>
    <t>Ерохин</t>
  </si>
  <si>
    <t>Осинкин</t>
  </si>
  <si>
    <t>Комарова</t>
  </si>
  <si>
    <t>Глазунов</t>
  </si>
  <si>
    <t>Камоликова</t>
  </si>
  <si>
    <t>Куркина</t>
  </si>
  <si>
    <t>Трушко</t>
  </si>
  <si>
    <t>Кучеренко</t>
  </si>
  <si>
    <t>Реутский</t>
  </si>
  <si>
    <t>Кругликов</t>
  </si>
  <si>
    <t>Рыженков</t>
  </si>
  <si>
    <t>Карпекин</t>
  </si>
  <si>
    <t>Ховаев</t>
  </si>
  <si>
    <t>Константинов</t>
  </si>
  <si>
    <t>Юркевич</t>
  </si>
  <si>
    <t>Корнейков</t>
  </si>
  <si>
    <t>Дмитрикова</t>
  </si>
  <si>
    <t>Колмыков</t>
  </si>
  <si>
    <t>Казаков</t>
  </si>
  <si>
    <t>Мишин</t>
  </si>
  <si>
    <t>Зятенков</t>
  </si>
  <si>
    <t>Греков</t>
  </si>
  <si>
    <t>Смоляков</t>
  </si>
  <si>
    <t>Донцова</t>
  </si>
  <si>
    <t>Ольховая</t>
  </si>
  <si>
    <t>Шилкина</t>
  </si>
  <si>
    <t>Зерков</t>
  </si>
  <si>
    <t>Мишаков</t>
  </si>
  <si>
    <t>Нестеров</t>
  </si>
  <si>
    <t>Семенов</t>
  </si>
  <si>
    <t>Дроздов</t>
  </si>
  <si>
    <t>Мешков</t>
  </si>
  <si>
    <t>Протасова</t>
  </si>
  <si>
    <t>Володина</t>
  </si>
  <si>
    <t>Елисеев</t>
  </si>
  <si>
    <t>Лишина</t>
  </si>
  <si>
    <t>Клюжев</t>
  </si>
  <si>
    <t>Прищеп</t>
  </si>
  <si>
    <t>Смирнова</t>
  </si>
  <si>
    <t>Чуйко</t>
  </si>
  <si>
    <t>Александров</t>
  </si>
  <si>
    <t>Пристанский</t>
  </si>
  <si>
    <t>Перфильева</t>
  </si>
  <si>
    <t>Хохлов</t>
  </si>
  <si>
    <t>Горбачевская</t>
  </si>
  <si>
    <t>Горбачева</t>
  </si>
  <si>
    <t>Ляшкова</t>
  </si>
  <si>
    <t>Изотов</t>
  </si>
  <si>
    <t>Гришаев</t>
  </si>
  <si>
    <t>Платонов</t>
  </si>
  <si>
    <t>Чернова</t>
  </si>
  <si>
    <t>Авдеенко</t>
  </si>
  <si>
    <t>Свиридов</t>
  </si>
  <si>
    <t>Брухно</t>
  </si>
  <si>
    <t>Костин</t>
  </si>
  <si>
    <t>Демичев</t>
  </si>
  <si>
    <t>Есин</t>
  </si>
  <si>
    <t>Лазоренко</t>
  </si>
  <si>
    <t>Третьяков</t>
  </si>
  <si>
    <t>Приходько</t>
  </si>
  <si>
    <t>Барабах</t>
  </si>
  <si>
    <t>Марченко</t>
  </si>
  <si>
    <t>Ковалёва</t>
  </si>
  <si>
    <t>Юрченко</t>
  </si>
  <si>
    <t>Кожевникова</t>
  </si>
  <si>
    <t>Васильков</t>
  </si>
  <si>
    <t>Костикова</t>
  </si>
  <si>
    <t>Шипулина</t>
  </si>
  <si>
    <t>Попков</t>
  </si>
  <si>
    <t>Долгая</t>
  </si>
  <si>
    <t>Вареников</t>
  </si>
  <si>
    <t>Лукьянов</t>
  </si>
  <si>
    <t>Мальченко</t>
  </si>
  <si>
    <t>Мартынов</t>
  </si>
  <si>
    <t>Веркин</t>
  </si>
  <si>
    <t>Фещенко</t>
  </si>
  <si>
    <t>Седунов</t>
  </si>
  <si>
    <t>Цыганкова</t>
  </si>
  <si>
    <t>Бодрова</t>
  </si>
  <si>
    <t>Мкртчян</t>
  </si>
  <si>
    <t>Попова</t>
  </si>
  <si>
    <t>Романова</t>
  </si>
  <si>
    <t>Луговая</t>
  </si>
  <si>
    <t>Горбачёв</t>
  </si>
  <si>
    <t>Аббасова</t>
  </si>
  <si>
    <t>01.10.2025 - 29.10.2025</t>
  </si>
  <si>
    <t>Анисова М.Ю.</t>
  </si>
  <si>
    <t>Михалева Н.Н.</t>
  </si>
  <si>
    <t>МБОУ Гимназия №7</t>
  </si>
  <si>
    <t>МБОУ СОШ №60</t>
  </si>
  <si>
    <t>МБОУ СОШ №72</t>
  </si>
  <si>
    <t>Лицей №2</t>
  </si>
  <si>
    <t>(Все)</t>
  </si>
  <si>
    <t>Y</t>
  </si>
  <si>
    <t>X</t>
  </si>
  <si>
    <t>Значение</t>
  </si>
  <si>
    <t>Подпись</t>
  </si>
  <si>
    <t>Гимназия №7</t>
  </si>
  <si>
    <t>Лицей №27</t>
  </si>
  <si>
    <t>СОШ №45</t>
  </si>
  <si>
    <t>СОШ №60</t>
  </si>
  <si>
    <t>СОШ №72</t>
  </si>
  <si>
    <t xml:space="preserve"> СОШ №1</t>
  </si>
  <si>
    <t>&amp;СИМВОЛ(10)&amp;ТЕКСТ([@Значение];" \ 0,0")</t>
  </si>
  <si>
    <t>Пол</t>
  </si>
  <si>
    <t>жен.</t>
  </si>
  <si>
    <t>муж.</t>
  </si>
  <si>
    <t>Категория</t>
  </si>
  <si>
    <t>Бюджет</t>
  </si>
  <si>
    <t>легкая атлетика</t>
  </si>
  <si>
    <t>футбол</t>
  </si>
  <si>
    <t>лыжный спорт</t>
  </si>
  <si>
    <t>хоккей</t>
  </si>
  <si>
    <t>дзюдо</t>
  </si>
  <si>
    <t>волейбол</t>
  </si>
  <si>
    <t>единоборства</t>
  </si>
  <si>
    <t>баскетбол</t>
  </si>
  <si>
    <t>вольная борьба</t>
  </si>
  <si>
    <t>гимнастика</t>
  </si>
  <si>
    <t>адаптивная ФК</t>
  </si>
  <si>
    <t>Договор</t>
  </si>
  <si>
    <t>самбо</t>
  </si>
  <si>
    <t>Специализация</t>
  </si>
  <si>
    <t>Количество по полю Фамилия</t>
  </si>
  <si>
    <t>учителя ФК</t>
  </si>
  <si>
    <t>Аркатова О.Г., Трищенков В.А., Лобанова А.В., Смирнова О.В., спортивный зал (365 м 2)</t>
  </si>
  <si>
    <t>Румянцева С.М., Крюкова О.В., Федяева Е.В, Фризен Л.А., Лучин А.В. Спортивный зал</t>
  </si>
  <si>
    <t>Спортивный комплекс (954,7 м2)</t>
  </si>
  <si>
    <t>Кирюшина А.А., Раут Д.Ю. Спортивный зал (12-24 м)</t>
  </si>
  <si>
    <t>Антонова О.В., Марийчук А.С. Спортивный зал (36х18 м)</t>
  </si>
  <si>
    <t>Шель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</si>
</sst>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 applyProtection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2" fontId="0" fillId="0" borderId="0" xfId="0" applyNumberFormat="1"/>
    <xf numFmtId="165" fontId="0" fillId="0" borderId="0" xfId="0" applyNumberFormat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</cellXfs>
  <cellStyles count="2">
    <cellStyle name="Обычный" xfId="0" builtinId="0"/>
    <cellStyle name="Процентный" xfId="1" builtinId="5"/>
  </cellStyles>
  <dxfs count="23">
    <dxf>
      <numFmt numFmtId="2" formatCode="0.0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204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numFmt numFmtId="0" formatCode="General"/>
    </dxf>
    <dxf>
      <numFmt numFmtId="164" formatCode="0.0"/>
    </dxf>
    <dxf>
      <alignment horizontal="left" vertical="bottom" textRotation="0" wrapText="0" indent="0" justifyLastLine="0" shrinkToFit="0" readingOrder="0"/>
    </dxf>
    <dxf>
      <numFmt numFmtId="2" formatCode="0.0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204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204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04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04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204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04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204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border outline="0">
        <top style="thin">
          <color rgb="FFD0D7E5"/>
        </top>
      </border>
    </dxf>
    <dxf>
      <border outline="0">
        <top style="thin">
          <color auto="1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protection locked="1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[4kurs_01-28_10_2025.xlsx]Методисты!СводнаяТаблица1</c:name>
    <c:fmtId val="0"/>
  </c:pivotSource>
  <c:chart>
    <c:title>
      <c:tx>
        <c:strRef>
          <c:f>Методисты!$A$2</c:f>
          <c:strCache>
            <c:ptCount val="1"/>
            <c:pt idx="0">
              <c:v>Пол</c:v>
            </c:pt>
          </c:strCache>
        </c:strRef>
      </c:tx>
      <c:overlay val="0"/>
      <c:txPr>
        <a:bodyPr/>
        <a:lstStyle/>
        <a:p>
          <a:pPr>
            <a:defRPr sz="1400" b="0">
              <a:solidFill>
                <a:schemeClr val="accent1">
                  <a:lumMod val="75000"/>
                </a:schemeClr>
              </a:solidFill>
            </a:defRPr>
          </a:pPr>
          <a:endParaRPr lang="ru-RU"/>
        </a:p>
      </c:txPr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Методисты!$A$2</c:f>
              <c:strCache>
                <c:ptCount val="1"/>
                <c:pt idx="0">
                  <c:v>Итог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Методисты!$A$2</c:f>
              <c:strCache>
                <c:ptCount val="7"/>
                <c:pt idx="0">
                  <c:v>МБОУ СОШ №45</c:v>
                </c:pt>
                <c:pt idx="1">
                  <c:v>МБОУ СОШ №60</c:v>
                </c:pt>
                <c:pt idx="2">
                  <c:v>МБОУ СОШ №1</c:v>
                </c:pt>
                <c:pt idx="3">
                  <c:v>МБОУ Лицей №2</c:v>
                </c:pt>
                <c:pt idx="4">
                  <c:v>МБОУ Лицей №27</c:v>
                </c:pt>
                <c:pt idx="5">
                  <c:v>МБОУ Гимназия №7</c:v>
                </c:pt>
                <c:pt idx="6">
                  <c:v>МБОУ СОШ №72</c:v>
                </c:pt>
              </c:strCache>
            </c:strRef>
          </c:cat>
          <c:val>
            <c:numRef>
              <c:f>Методисты!$A$2</c:f>
              <c:numCache>
                <c:formatCode>0.0</c:formatCode>
                <c:ptCount val="7"/>
                <c:pt idx="0">
                  <c:v>4.0714285714285712</c:v>
                </c:pt>
                <c:pt idx="1">
                  <c:v>4.8181818181818183</c:v>
                </c:pt>
                <c:pt idx="2">
                  <c:v>4.384615384615385</c:v>
                </c:pt>
                <c:pt idx="3">
                  <c:v>4.384615384615385</c:v>
                </c:pt>
                <c:pt idx="4">
                  <c:v>4.5384615384615383</c:v>
                </c:pt>
                <c:pt idx="5">
                  <c:v>4</c:v>
                </c:pt>
                <c:pt idx="6">
                  <c:v>4.2307692307692308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7-4195-8183-C24F5225E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96224"/>
        <c:axId val="257753664"/>
      </c:barChart>
      <c:catAx>
        <c:axId val="158196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7753664"/>
        <c:crosses val="autoZero"/>
        <c:auto val="1"/>
        <c:lblAlgn val="ctr"/>
        <c:lblOffset val="100"/>
        <c:noMultiLvlLbl val="0"/>
      </c:catAx>
      <c:valAx>
        <c:axId val="25775366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58196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[4kurs_01-28_10_2025.xlsx]Базы и результ!СводнаяТаблица2</c:name>
    <c:fmtId val="2"/>
  </c:pivotSource>
  <c:chart>
    <c:title>
      <c:tx>
        <c:rich>
          <a:bodyPr/>
          <a:lstStyle/>
          <a:p>
            <a:pPr>
              <a:defRPr>
                <a:solidFill>
                  <a:schemeClr val="bg1"/>
                </a:solidFill>
              </a:defRPr>
            </a:pPr>
            <a:r>
              <a:rPr lang="ru-RU">
                <a:solidFill>
                  <a:schemeClr val="bg1"/>
                </a:solidFill>
              </a:rPr>
              <a:t>Результаты</a:t>
            </a:r>
            <a:r>
              <a:rPr lang="ru-RU" baseline="0">
                <a:solidFill>
                  <a:schemeClr val="bg1"/>
                </a:solidFill>
              </a:rPr>
              <a:t> практикантов </a:t>
            </a:r>
            <a:endParaRPr lang="ru-RU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556935988536862"/>
          <c:y val="1.1869436201780416E-2"/>
        </c:manualLayout>
      </c:layout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  <c:pivotFmt>
        <c:idx val="27"/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</c:pivotFmt>
      <c:pivotFmt>
        <c:idx val="32"/>
        <c:marker>
          <c:symbol val="none"/>
        </c:marker>
      </c:pivotFmt>
      <c:pivotFmt>
        <c:idx val="33"/>
        <c:marker>
          <c:symbol val="none"/>
        </c:marker>
      </c:pivotFmt>
      <c:pivotFmt>
        <c:idx val="34"/>
        <c:marker>
          <c:symbol val="none"/>
        </c:marker>
      </c:pivotFmt>
      <c:pivotFmt>
        <c:idx val="35"/>
        <c:marker>
          <c:symbol val="none"/>
        </c:marker>
      </c:pivotFmt>
      <c:pivotFmt>
        <c:idx val="36"/>
        <c:marker>
          <c:symbol val="none"/>
        </c:marker>
      </c:pivotFmt>
      <c:pivotFmt>
        <c:idx val="37"/>
        <c:marker>
          <c:symbol val="none"/>
        </c:marker>
      </c:pivotFmt>
      <c:pivotFmt>
        <c:idx val="38"/>
        <c:marker>
          <c:symbol val="none"/>
        </c:marker>
      </c:pivotFmt>
      <c:pivotFmt>
        <c:idx val="39"/>
        <c:marker>
          <c:symbol val="none"/>
        </c:marker>
      </c:pivotFmt>
      <c:pivotFmt>
        <c:idx val="40"/>
        <c:marker>
          <c:symbol val="none"/>
        </c:marker>
      </c:pivotFmt>
      <c:pivotFmt>
        <c:idx val="41"/>
        <c:marker>
          <c:symbol val="none"/>
        </c:marker>
      </c:pivotFmt>
      <c:pivotFmt>
        <c:idx val="42"/>
        <c:marker>
          <c:symbol val="none"/>
        </c:marker>
      </c:pivotFmt>
      <c:pivotFmt>
        <c:idx val="43"/>
        <c:marker>
          <c:symbol val="none"/>
        </c:marker>
      </c:pivotFmt>
      <c:pivotFmt>
        <c:idx val="44"/>
        <c:marker>
          <c:symbol val="none"/>
        </c:marker>
      </c:pivotFmt>
      <c:pivotFmt>
        <c:idx val="45"/>
        <c:marker>
          <c:symbol val="none"/>
        </c:marker>
      </c:pivotFmt>
      <c:pivotFmt>
        <c:idx val="46"/>
        <c:marker>
          <c:symbol val="none"/>
        </c:marker>
      </c:pivotFmt>
      <c:pivotFmt>
        <c:idx val="47"/>
        <c:marker>
          <c:symbol val="none"/>
        </c:marker>
      </c:pivotFmt>
      <c:pivotFmt>
        <c:idx val="48"/>
        <c:marker>
          <c:symbol val="none"/>
        </c:marker>
      </c:pivotFmt>
      <c:pivotFmt>
        <c:idx val="49"/>
        <c:marker>
          <c:symbol val="none"/>
        </c:marker>
      </c:pivotFmt>
      <c:pivotFmt>
        <c:idx val="50"/>
        <c:marker>
          <c:symbol val="none"/>
        </c:marker>
      </c:pivotFmt>
      <c:pivotFmt>
        <c:idx val="51"/>
        <c:marker>
          <c:symbol val="none"/>
        </c:marker>
      </c:pivotFmt>
      <c:pivotFmt>
        <c:idx val="52"/>
        <c:marker>
          <c:symbol val="none"/>
        </c:marker>
      </c:pivotFmt>
      <c:pivotFmt>
        <c:idx val="53"/>
        <c:marker>
          <c:symbol val="none"/>
        </c:marker>
      </c:pivotFmt>
      <c:pivotFmt>
        <c:idx val="54"/>
        <c:marker>
          <c:symbol val="none"/>
        </c:marker>
      </c:pivotFmt>
      <c:pivotFmt>
        <c:idx val="55"/>
        <c:marker>
          <c:symbol val="none"/>
        </c:marker>
      </c:pivotFmt>
      <c:pivotFmt>
        <c:idx val="56"/>
        <c:marker>
          <c:symbol val="none"/>
        </c:marker>
      </c:pivotFmt>
      <c:pivotFmt>
        <c:idx val="57"/>
        <c:marker>
          <c:symbol val="none"/>
        </c:marker>
      </c:pivotFmt>
      <c:pivotFmt>
        <c:idx val="58"/>
        <c:marker>
          <c:symbol val="none"/>
        </c:marker>
      </c:pivotFmt>
      <c:pivotFmt>
        <c:idx val="59"/>
        <c:marker>
          <c:symbol val="none"/>
        </c:marker>
      </c:pivotFmt>
      <c:pivotFmt>
        <c:idx val="60"/>
        <c:marker>
          <c:symbol val="none"/>
        </c:marker>
      </c:pivotFmt>
      <c:pivotFmt>
        <c:idx val="6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800">
                  <a:solidFill>
                    <a:schemeClr val="bg1"/>
                  </a:solidFill>
                </a:defRPr>
              </a:pPr>
              <a:endParaRPr lang="ru-RU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461744456374251"/>
          <c:y val="8.9509391563769719E-2"/>
          <c:w val="0.71537017139875203"/>
          <c:h val="0.866969369538302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'Базы и результ'!$B$3</c:f>
              <c:strCache>
                <c:ptCount val="1"/>
                <c:pt idx="0">
                  <c:v>Итог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'Базы и результ'!$A$4:$A$93</c:f>
              <c:strCache>
                <c:ptCount val="89"/>
                <c:pt idx="0">
                  <c:v>Чуйко</c:v>
                </c:pt>
                <c:pt idx="1">
                  <c:v>Смоляков</c:v>
                </c:pt>
                <c:pt idx="2">
                  <c:v>Мкртчян</c:v>
                </c:pt>
                <c:pt idx="3">
                  <c:v>Дроздов</c:v>
                </c:pt>
                <c:pt idx="4">
                  <c:v>Трушко</c:v>
                </c:pt>
                <c:pt idx="5">
                  <c:v>Лишина</c:v>
                </c:pt>
                <c:pt idx="6">
                  <c:v>Константинов</c:v>
                </c:pt>
                <c:pt idx="7">
                  <c:v>Клюжев</c:v>
                </c:pt>
                <c:pt idx="8">
                  <c:v>Ерохин</c:v>
                </c:pt>
                <c:pt idx="9">
                  <c:v>Прищеп</c:v>
                </c:pt>
                <c:pt idx="10">
                  <c:v>Колмыков</c:v>
                </c:pt>
                <c:pt idx="11">
                  <c:v>Есин</c:v>
                </c:pt>
                <c:pt idx="12">
                  <c:v>Кругликов</c:v>
                </c:pt>
                <c:pt idx="13">
                  <c:v>Приходько</c:v>
                </c:pt>
                <c:pt idx="14">
                  <c:v>Александров</c:v>
                </c:pt>
                <c:pt idx="15">
                  <c:v>Демичев</c:v>
                </c:pt>
                <c:pt idx="16">
                  <c:v>Пчеленок</c:v>
                </c:pt>
                <c:pt idx="17">
                  <c:v>Юркевич</c:v>
                </c:pt>
                <c:pt idx="18">
                  <c:v>Лазоренко</c:v>
                </c:pt>
                <c:pt idx="19">
                  <c:v>Корнейков</c:v>
                </c:pt>
                <c:pt idx="20">
                  <c:v>Мишаков</c:v>
                </c:pt>
                <c:pt idx="21">
                  <c:v>Греков</c:v>
                </c:pt>
                <c:pt idx="22">
                  <c:v>Барабах</c:v>
                </c:pt>
                <c:pt idx="23">
                  <c:v>Горбачёв</c:v>
                </c:pt>
                <c:pt idx="24">
                  <c:v>Марченко</c:v>
                </c:pt>
                <c:pt idx="25">
                  <c:v>Хохлов</c:v>
                </c:pt>
                <c:pt idx="26">
                  <c:v>Ковалёва</c:v>
                </c:pt>
                <c:pt idx="27">
                  <c:v>Изотов</c:v>
                </c:pt>
                <c:pt idx="28">
                  <c:v>Васильков</c:v>
                </c:pt>
                <c:pt idx="29">
                  <c:v>Авдеенко</c:v>
                </c:pt>
                <c:pt idx="30">
                  <c:v>Костикова</c:v>
                </c:pt>
                <c:pt idx="31">
                  <c:v>Володина</c:v>
                </c:pt>
                <c:pt idx="32">
                  <c:v>Попков</c:v>
                </c:pt>
                <c:pt idx="33">
                  <c:v>Смирнова</c:v>
                </c:pt>
                <c:pt idx="34">
                  <c:v>Седунов</c:v>
                </c:pt>
                <c:pt idx="35">
                  <c:v>Ляшкова</c:v>
                </c:pt>
                <c:pt idx="36">
                  <c:v>Цыганкова</c:v>
                </c:pt>
                <c:pt idx="37">
                  <c:v>Семенов</c:v>
                </c:pt>
                <c:pt idx="38">
                  <c:v>Бодрова</c:v>
                </c:pt>
                <c:pt idx="39">
                  <c:v>Перфильева</c:v>
                </c:pt>
                <c:pt idx="40">
                  <c:v>Нестеров</c:v>
                </c:pt>
                <c:pt idx="41">
                  <c:v>Ховаев</c:v>
                </c:pt>
                <c:pt idx="42">
                  <c:v>Попова</c:v>
                </c:pt>
                <c:pt idx="43">
                  <c:v>Гришаев</c:v>
                </c:pt>
                <c:pt idx="44">
                  <c:v>Романова</c:v>
                </c:pt>
                <c:pt idx="45">
                  <c:v>Мишин</c:v>
                </c:pt>
                <c:pt idx="46">
                  <c:v>Рыженков</c:v>
                </c:pt>
                <c:pt idx="47">
                  <c:v>Пристанский</c:v>
                </c:pt>
                <c:pt idx="48">
                  <c:v>Кожевникова</c:v>
                </c:pt>
                <c:pt idx="49">
                  <c:v>Казаков</c:v>
                </c:pt>
                <c:pt idx="50">
                  <c:v>Мешков</c:v>
                </c:pt>
                <c:pt idx="51">
                  <c:v>Горбачева</c:v>
                </c:pt>
                <c:pt idx="52">
                  <c:v>Протасова</c:v>
                </c:pt>
                <c:pt idx="53">
                  <c:v>Куркина</c:v>
                </c:pt>
                <c:pt idx="54">
                  <c:v>Шипулина</c:v>
                </c:pt>
                <c:pt idx="55">
                  <c:v>Платонов</c:v>
                </c:pt>
                <c:pt idx="56">
                  <c:v>Карпекин</c:v>
                </c:pt>
                <c:pt idx="57">
                  <c:v>Донцова</c:v>
                </c:pt>
                <c:pt idx="58">
                  <c:v>Долгая</c:v>
                </c:pt>
                <c:pt idx="59">
                  <c:v>Брухно</c:v>
                </c:pt>
                <c:pt idx="60">
                  <c:v>Вареников</c:v>
                </c:pt>
                <c:pt idx="61">
                  <c:v>Ольховая</c:v>
                </c:pt>
                <c:pt idx="62">
                  <c:v>Лукьянов</c:v>
                </c:pt>
                <c:pt idx="63">
                  <c:v>Зерков</c:v>
                </c:pt>
                <c:pt idx="64">
                  <c:v>Мальченко</c:v>
                </c:pt>
                <c:pt idx="65">
                  <c:v>Кучеренко</c:v>
                </c:pt>
                <c:pt idx="66">
                  <c:v>Мартынов</c:v>
                </c:pt>
                <c:pt idx="67">
                  <c:v>Волкович</c:v>
                </c:pt>
                <c:pt idx="68">
                  <c:v>Веркин</c:v>
                </c:pt>
                <c:pt idx="69">
                  <c:v>Горбачевская</c:v>
                </c:pt>
                <c:pt idx="70">
                  <c:v>Фещенко</c:v>
                </c:pt>
                <c:pt idx="71">
                  <c:v>Панина</c:v>
                </c:pt>
                <c:pt idx="72">
                  <c:v>Елисеев</c:v>
                </c:pt>
                <c:pt idx="73">
                  <c:v>Свиридов</c:v>
                </c:pt>
                <c:pt idx="74">
                  <c:v>Григорьева</c:v>
                </c:pt>
                <c:pt idx="75">
                  <c:v>Шилкина</c:v>
                </c:pt>
                <c:pt idx="76">
                  <c:v>Осинкин</c:v>
                </c:pt>
                <c:pt idx="77">
                  <c:v>Реутский</c:v>
                </c:pt>
                <c:pt idx="78">
                  <c:v>Комарова</c:v>
                </c:pt>
                <c:pt idx="79">
                  <c:v>Зятенков</c:v>
                </c:pt>
                <c:pt idx="80">
                  <c:v>Глазунов</c:v>
                </c:pt>
                <c:pt idx="81">
                  <c:v>Костин</c:v>
                </c:pt>
                <c:pt idx="82">
                  <c:v>Юрченко</c:v>
                </c:pt>
                <c:pt idx="83">
                  <c:v>Камоликова</c:v>
                </c:pt>
                <c:pt idx="84">
                  <c:v>Луговая</c:v>
                </c:pt>
                <c:pt idx="85">
                  <c:v>Третьяков</c:v>
                </c:pt>
                <c:pt idx="86">
                  <c:v>Дмитрикова</c:v>
                </c:pt>
                <c:pt idx="87">
                  <c:v>Чернова</c:v>
                </c:pt>
                <c:pt idx="88">
                  <c:v>Аббасова</c:v>
                </c:pt>
              </c:strCache>
            </c:strRef>
          </c:cat>
          <c:val>
            <c:numRef>
              <c:f>'Базы и результ'!$B$4:$B$93</c:f>
              <c:numCache>
                <c:formatCode>General</c:formatCode>
                <c:ptCount val="8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1-4682-B2CC-7608F301B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260030976"/>
        <c:axId val="259396096"/>
      </c:barChart>
      <c:catAx>
        <c:axId val="2600309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1400" b="0">
                <a:solidFill>
                  <a:schemeClr val="bg1"/>
                </a:solidFill>
              </a:defRPr>
            </a:pPr>
            <a:endParaRPr lang="ru-RU"/>
          </a:p>
        </c:txPr>
        <c:crossAx val="259396096"/>
        <c:crosses val="autoZero"/>
        <c:auto val="1"/>
        <c:lblAlgn val="ctr"/>
        <c:lblOffset val="100"/>
        <c:tickLblSkip val="1"/>
        <c:noMultiLvlLbl val="0"/>
      </c:catAx>
      <c:valAx>
        <c:axId val="259396096"/>
        <c:scaling>
          <c:orientation val="minMax"/>
          <c:max val="5"/>
          <c:min val="2"/>
        </c:scaling>
        <c:delete val="1"/>
        <c:axPos val="b"/>
        <c:numFmt formatCode="General" sourceLinked="1"/>
        <c:majorTickMark val="out"/>
        <c:minorTickMark val="none"/>
        <c:tickLblPos val="nextTo"/>
        <c:crossAx val="260030976"/>
        <c:crosses val="autoZero"/>
        <c:crossBetween val="between"/>
        <c:majorUnit val="1"/>
        <c:minorUnit val="0.1"/>
      </c:valAx>
      <c:spPr>
        <a:noFill/>
      </c:spPr>
    </c:plotArea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[4kurs_01-28_10_2025.xlsx]Студенты качество!СводнаяТаблица2</c:name>
    <c:fmtId val="18"/>
  </c:pivotSource>
  <c:chart>
    <c:title>
      <c:tx>
        <c:strRef>
          <c:f>'Студенты качество'!$D$4</c:f>
          <c:strCache>
            <c:ptCount val="1"/>
            <c:pt idx="0">
              <c:v>15,6%</c:v>
            </c:pt>
          </c:strCache>
        </c:strRef>
      </c:tx>
      <c:layout>
        <c:manualLayout>
          <c:xMode val="edge"/>
          <c:yMode val="edge"/>
          <c:x val="0.27035288359377796"/>
          <c:y val="0.5590981535094085"/>
        </c:manualLayout>
      </c:layout>
      <c:overlay val="0"/>
      <c:txPr>
        <a:bodyPr/>
        <a:lstStyle/>
        <a:p>
          <a:pPr>
            <a:defRPr sz="2400" b="0">
              <a:solidFill>
                <a:schemeClr val="bg1"/>
              </a:solidFill>
              <a:latin typeface="Arial Narrow" panose="020B0506020202030204" pitchFamily="34" charset="0"/>
            </a:defRPr>
          </a:pPr>
          <a:endParaRPr lang="ru-RU"/>
        </a:p>
      </c:txPr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"/>
        <c:spPr>
          <a:solidFill>
            <a:schemeClr val="accent3">
              <a:lumMod val="75000"/>
            </a:schemeClr>
          </a:solidFill>
        </c:spPr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6"/>
        <c:spPr>
          <a:solidFill>
            <a:schemeClr val="accent3">
              <a:lumMod val="75000"/>
            </a:schemeClr>
          </a:solidFill>
        </c:spPr>
      </c:pivotFmt>
      <c:pivotFmt>
        <c:idx val="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0"/>
        <c:spPr>
          <a:solidFill>
            <a:schemeClr val="accent3">
              <a:lumMod val="75000"/>
            </a:schemeClr>
          </a:solidFill>
        </c:spPr>
      </c:pivotFmt>
      <c:pivotFmt>
        <c:idx val="1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4"/>
        <c:spPr>
          <a:solidFill>
            <a:schemeClr val="accent3">
              <a:lumMod val="75000"/>
            </a:schemeClr>
          </a:solidFill>
        </c:spPr>
      </c:pivotFmt>
      <c:pivotFmt>
        <c:idx val="1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8"/>
        <c:spPr>
          <a:solidFill>
            <a:schemeClr val="accent3">
              <a:lumMod val="75000"/>
            </a:schemeClr>
          </a:solidFill>
        </c:spPr>
      </c:pivotFmt>
      <c:pivotFmt>
        <c:idx val="1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2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3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6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7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30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3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34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3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6"/>
        <c:spPr>
          <a:ln>
            <a:solidFill>
              <a:schemeClr val="bg1"/>
            </a:solidFill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00B0F0"/>
          </a:solidFill>
          <a:ln>
            <a:solidFill>
              <a:schemeClr val="bg1"/>
            </a:solidFill>
            <a:prstDash val="sysDash"/>
          </a:ln>
        </c:spPr>
      </c:pivotFmt>
      <c:pivotFmt>
        <c:idx val="38"/>
        <c:spPr>
          <a:noFill/>
          <a:ln>
            <a:solidFill>
              <a:schemeClr val="bg1"/>
            </a:solidFill>
            <a:prstDash val="sysDash"/>
          </a:ln>
        </c:spPr>
      </c:pivotFmt>
      <c:pivotFmt>
        <c:idx val="39"/>
        <c:spPr>
          <a:noFill/>
          <a:ln>
            <a:solidFill>
              <a:schemeClr val="bg1"/>
            </a:solidFill>
            <a:prstDash val="sysDash"/>
          </a:ln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'Студенты качество'!$D$4</c:f>
              <c:strCache>
                <c:ptCount val="1"/>
                <c:pt idx="0">
                  <c:v>Итог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00B0F0"/>
              </a:solidFill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3141-444D-8295-3B7F69DE8794}"/>
              </c:ext>
            </c:extLst>
          </c:dPt>
          <c:dPt>
            <c:idx val="1"/>
            <c:bubble3D val="0"/>
            <c:spPr>
              <a:noFill/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3141-444D-8295-3B7F69DE8794}"/>
              </c:ext>
            </c:extLst>
          </c:dPt>
          <c:dPt>
            <c:idx val="2"/>
            <c:bubble3D val="0"/>
            <c:spPr>
              <a:noFill/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3141-444D-8295-3B7F69DE8794}"/>
              </c:ext>
            </c:extLst>
          </c:dPt>
          <c:cat>
            <c:strRef>
              <c:f>'Студенты качество'!$D$4</c:f>
              <c:strCache>
                <c:ptCount val="3"/>
                <c:pt idx="0">
                  <c:v>3</c:v>
                </c:pt>
                <c:pt idx="1">
                  <c:v>4</c:v>
                </c:pt>
                <c:pt idx="2">
                  <c:v>5</c:v>
                </c:pt>
              </c:strCache>
            </c:strRef>
          </c:cat>
          <c:val>
            <c:numRef>
              <c:f>'Студенты качество'!$D$4</c:f>
              <c:numCache>
                <c:formatCode>General</c:formatCode>
                <c:ptCount val="3"/>
                <c:pt idx="0">
                  <c:v>14</c:v>
                </c:pt>
                <c:pt idx="1">
                  <c:v>32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41-444D-8295-3B7F69DE8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52"/>
        <c:holeSize val="85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[4kurs_01-28_10_2025.xlsx]Студенты качество!СводнаяТаблица2</c:name>
    <c:fmtId val="17"/>
  </c:pivotSource>
  <c:chart>
    <c:title>
      <c:tx>
        <c:strRef>
          <c:f>'Студенты качество'!$D$6</c:f>
          <c:strCache>
            <c:ptCount val="1"/>
            <c:pt idx="0">
              <c:v>48,9%</c:v>
            </c:pt>
          </c:strCache>
        </c:strRef>
      </c:tx>
      <c:layout>
        <c:manualLayout>
          <c:xMode val="edge"/>
          <c:yMode val="edge"/>
          <c:x val="0.26254466134313265"/>
          <c:y val="0.52154642942866725"/>
        </c:manualLayout>
      </c:layout>
      <c:overlay val="0"/>
      <c:txPr>
        <a:bodyPr/>
        <a:lstStyle/>
        <a:p>
          <a:pPr>
            <a:defRPr sz="3600" b="0">
              <a:solidFill>
                <a:schemeClr val="bg1"/>
              </a:solidFill>
              <a:latin typeface="Arial Narrow" panose="020B0506020202030204" pitchFamily="34" charset="0"/>
            </a:defRPr>
          </a:pPr>
          <a:endParaRPr lang="ru-RU"/>
        </a:p>
      </c:txPr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"/>
        <c:spPr>
          <a:solidFill>
            <a:schemeClr val="accent3">
              <a:lumMod val="75000"/>
            </a:schemeClr>
          </a:solidFill>
        </c:spPr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6"/>
        <c:spPr>
          <a:solidFill>
            <a:schemeClr val="accent3">
              <a:lumMod val="75000"/>
            </a:schemeClr>
          </a:solidFill>
        </c:spPr>
      </c:pivotFmt>
      <c:pivotFmt>
        <c:idx val="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0"/>
        <c:spPr>
          <a:solidFill>
            <a:schemeClr val="accent3">
              <a:lumMod val="75000"/>
            </a:schemeClr>
          </a:solidFill>
        </c:spPr>
      </c:pivotFmt>
      <c:pivotFmt>
        <c:idx val="1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4"/>
        <c:spPr>
          <a:solidFill>
            <a:schemeClr val="accent3">
              <a:lumMod val="75000"/>
            </a:schemeClr>
          </a:solidFill>
        </c:spPr>
      </c:pivotFmt>
      <c:pivotFmt>
        <c:idx val="1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8"/>
        <c:spPr>
          <a:solidFill>
            <a:schemeClr val="accent3">
              <a:lumMod val="75000"/>
            </a:schemeClr>
          </a:solidFill>
        </c:spPr>
      </c:pivotFmt>
      <c:pivotFmt>
        <c:idx val="1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2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3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6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7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0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31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4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5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8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9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40"/>
        <c:spPr>
          <a:ln>
            <a:solidFill>
              <a:schemeClr val="bg1"/>
            </a:solidFill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noFill/>
          <a:ln>
            <a:solidFill>
              <a:schemeClr val="bg1"/>
            </a:solidFill>
            <a:prstDash val="sysDash"/>
          </a:ln>
        </c:spPr>
      </c:pivotFmt>
      <c:pivotFmt>
        <c:idx val="42"/>
        <c:spPr>
          <a:noFill/>
          <a:ln>
            <a:solidFill>
              <a:schemeClr val="bg1"/>
            </a:solidFill>
            <a:prstDash val="sysDash"/>
          </a:ln>
        </c:spPr>
      </c:pivotFmt>
      <c:pivotFmt>
        <c:idx val="43"/>
        <c:spPr>
          <a:solidFill>
            <a:srgbClr val="FFFF00"/>
          </a:solidFill>
          <a:ln>
            <a:solidFill>
              <a:schemeClr val="bg1"/>
            </a:solidFill>
            <a:prstDash val="sysDash"/>
          </a:ln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'Студенты качество'!$D$6</c:f>
              <c:strCache>
                <c:ptCount val="1"/>
                <c:pt idx="0">
                  <c:v>Итог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noFill/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D364-4EAC-B0CF-598CC5867887}"/>
              </c:ext>
            </c:extLst>
          </c:dPt>
          <c:dPt>
            <c:idx val="1"/>
            <c:bubble3D val="0"/>
            <c:spPr>
              <a:noFill/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D364-4EAC-B0CF-598CC5867887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D364-4EAC-B0CF-598CC5867887}"/>
              </c:ext>
            </c:extLst>
          </c:dPt>
          <c:cat>
            <c:strRef>
              <c:f>'Студенты качество'!$D$6</c:f>
              <c:strCache>
                <c:ptCount val="3"/>
                <c:pt idx="0">
                  <c:v>3</c:v>
                </c:pt>
                <c:pt idx="1">
                  <c:v>4</c:v>
                </c:pt>
                <c:pt idx="2">
                  <c:v>5</c:v>
                </c:pt>
              </c:strCache>
            </c:strRef>
          </c:cat>
          <c:val>
            <c:numRef>
              <c:f>'Студенты качество'!$D$6</c:f>
              <c:numCache>
                <c:formatCode>General</c:formatCode>
                <c:ptCount val="3"/>
                <c:pt idx="0">
                  <c:v>14</c:v>
                </c:pt>
                <c:pt idx="1">
                  <c:v>32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64-4EAC-B0CF-598CC5867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85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[4kurs_01-28_10_2025.xlsx]Студенты качество!СводнаяТаблица2</c:name>
    <c:fmtId val="16"/>
  </c:pivotSource>
  <c:chart>
    <c:title>
      <c:tx>
        <c:strRef>
          <c:f>'Студенты качество'!$D$5</c:f>
          <c:strCache>
            <c:ptCount val="1"/>
            <c:pt idx="0">
              <c:v>35,6%</c:v>
            </c:pt>
          </c:strCache>
        </c:strRef>
      </c:tx>
      <c:layout>
        <c:manualLayout>
          <c:xMode val="edge"/>
          <c:yMode val="edge"/>
          <c:x val="0.22668273430835484"/>
          <c:y val="0.54534089730015789"/>
        </c:manualLayout>
      </c:layout>
      <c:overlay val="0"/>
      <c:txPr>
        <a:bodyPr/>
        <a:lstStyle/>
        <a:p>
          <a:pPr>
            <a:defRPr sz="2800" b="0">
              <a:solidFill>
                <a:schemeClr val="bg1"/>
              </a:solidFill>
              <a:latin typeface="Arial Narrow" panose="020B0506020202030204" pitchFamily="34" charset="0"/>
            </a:defRPr>
          </a:pPr>
          <a:endParaRPr lang="ru-RU"/>
        </a:p>
      </c:txPr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"/>
        <c:spPr>
          <a:solidFill>
            <a:schemeClr val="accent3">
              <a:lumMod val="75000"/>
            </a:schemeClr>
          </a:solidFill>
        </c:spPr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6"/>
        <c:spPr>
          <a:solidFill>
            <a:schemeClr val="accent3">
              <a:lumMod val="75000"/>
            </a:schemeClr>
          </a:solidFill>
        </c:spPr>
      </c:pivotFmt>
      <c:pivotFmt>
        <c:idx val="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0"/>
        <c:spPr>
          <a:solidFill>
            <a:schemeClr val="accent3">
              <a:lumMod val="75000"/>
            </a:schemeClr>
          </a:solidFill>
        </c:spPr>
      </c:pivotFmt>
      <c:pivotFmt>
        <c:idx val="1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4"/>
        <c:spPr>
          <a:solidFill>
            <a:schemeClr val="accent3">
              <a:lumMod val="75000"/>
            </a:schemeClr>
          </a:solidFill>
        </c:spPr>
      </c:pivotFmt>
      <c:pivotFmt>
        <c:idx val="1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8"/>
        <c:spPr>
          <a:solidFill>
            <a:schemeClr val="accent3">
              <a:lumMod val="75000"/>
            </a:schemeClr>
          </a:solidFill>
        </c:spPr>
      </c:pivotFmt>
      <c:pivotFmt>
        <c:idx val="1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2"/>
        <c:spPr>
          <a:solidFill>
            <a:schemeClr val="accent3">
              <a:lumMod val="75000"/>
            </a:schemeClr>
          </a:solidFill>
        </c:spPr>
      </c:pivotFmt>
      <c:pivotFmt>
        <c:idx val="2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6"/>
        <c:spPr>
          <a:solidFill>
            <a:schemeClr val="accent3">
              <a:lumMod val="75000"/>
            </a:schemeClr>
          </a:solidFill>
        </c:spPr>
      </c:pivotFmt>
      <c:pivotFmt>
        <c:idx val="2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0"/>
        <c:spPr>
          <a:solidFill>
            <a:schemeClr val="accent3">
              <a:lumMod val="75000"/>
            </a:schemeClr>
          </a:solidFill>
        </c:spPr>
      </c:pivotFmt>
      <c:pivotFmt>
        <c:idx val="3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2"/>
        <c:spPr>
          <a:ln>
            <a:solidFill>
              <a:schemeClr val="bg1"/>
            </a:solidFill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noFill/>
          <a:ln>
            <a:solidFill>
              <a:schemeClr val="bg1"/>
            </a:solidFill>
            <a:prstDash val="sysDash"/>
          </a:ln>
        </c:spPr>
      </c:pivotFmt>
      <c:pivotFmt>
        <c:idx val="34"/>
        <c:spPr>
          <a:solidFill>
            <a:schemeClr val="accent6">
              <a:lumMod val="75000"/>
            </a:schemeClr>
          </a:solidFill>
          <a:ln>
            <a:solidFill>
              <a:schemeClr val="bg1"/>
            </a:solidFill>
          </a:ln>
        </c:spPr>
      </c:pivotFmt>
      <c:pivotFmt>
        <c:idx val="35"/>
        <c:spPr>
          <a:noFill/>
          <a:ln>
            <a:solidFill>
              <a:schemeClr val="bg1"/>
            </a:solidFill>
            <a:prstDash val="sysDash"/>
          </a:ln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'Студенты качество'!$D$5</c:f>
              <c:strCache>
                <c:ptCount val="1"/>
                <c:pt idx="0">
                  <c:v>Итог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noFill/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39D3-4C83-BC86-9D230D6514C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9D3-4C83-BC86-9D230D6514CA}"/>
              </c:ext>
            </c:extLst>
          </c:dPt>
          <c:dPt>
            <c:idx val="2"/>
            <c:bubble3D val="0"/>
            <c:spPr>
              <a:noFill/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39D3-4C83-BC86-9D230D6514CA}"/>
              </c:ext>
            </c:extLst>
          </c:dPt>
          <c:cat>
            <c:strRef>
              <c:f>'Студенты качество'!$D$5</c:f>
              <c:strCache>
                <c:ptCount val="3"/>
                <c:pt idx="0">
                  <c:v>3</c:v>
                </c:pt>
                <c:pt idx="1">
                  <c:v>4</c:v>
                </c:pt>
                <c:pt idx="2">
                  <c:v>5</c:v>
                </c:pt>
              </c:strCache>
            </c:strRef>
          </c:cat>
          <c:val>
            <c:numRef>
              <c:f>'Студенты качество'!$D$5</c:f>
              <c:numCache>
                <c:formatCode>General</c:formatCode>
                <c:ptCount val="3"/>
                <c:pt idx="0">
                  <c:v>14</c:v>
                </c:pt>
                <c:pt idx="1">
                  <c:v>32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D3-4C83-BC86-9D230D651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8"/>
        <c:holeSize val="85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145224654964482E-2"/>
          <c:y val="5.5989847715736049E-2"/>
          <c:w val="0.93911815990632541"/>
          <c:h val="0.89798939472667438"/>
        </c:manualLayout>
      </c:layout>
      <c:bubbleChart>
        <c:varyColors val="0"/>
        <c:ser>
          <c:idx val="0"/>
          <c:order val="0"/>
          <c:spPr>
            <a:solidFill>
              <a:srgbClr val="FFFF00">
                <a:alpha val="33000"/>
              </a:srgbClr>
            </a:solidFill>
            <a:ln w="28575">
              <a:solidFill>
                <a:srgbClr val="C00000"/>
              </a:solidFill>
              <a:prstDash val="sysDash"/>
            </a:ln>
            <a:effectLst/>
          </c:spPr>
          <c:invertIfNegative val="0"/>
          <c:dLbls>
            <c:dLbl>
              <c:idx val="0"/>
              <c:layout>
                <c:manualLayout>
                  <c:x val="0.15195485576973239"/>
                  <c:y val="-0.20740733286447965"/>
                </c:manualLayout>
              </c:layout>
              <c:tx>
                <c:rich>
                  <a:bodyPr/>
                  <a:lstStyle/>
                  <a:p>
                    <a:fld id="{3411FE58-5649-4713-8FFF-E8363984A236}" type="CELLRANGE">
                      <a:rPr lang="ru-RU" sz="1400" b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810402761440182"/>
                      <c:h val="0.23591722335857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A530-48A0-8947-C21E0B117F59}"/>
                </c:ext>
              </c:extLst>
            </c:dLbl>
            <c:dLbl>
              <c:idx val="1"/>
              <c:layout>
                <c:manualLayout>
                  <c:x val="1.9504327112169213E-2"/>
                  <c:y val="1.8880006992552593E-2"/>
                </c:manualLayout>
              </c:layout>
              <c:tx>
                <c:rich>
                  <a:bodyPr/>
                  <a:lstStyle/>
                  <a:p>
                    <a:fld id="{97B4063F-3E96-48E5-BE75-FD9313615397}" type="CELLRANGE">
                      <a:rPr lang="ru-RU" sz="1400" b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264972053074886"/>
                      <c:h val="0.151109636439019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530-48A0-8947-C21E0B117F5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3223EA5-A855-47AF-8E22-371E32C61986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90401826927308"/>
                      <c:h val="0.166359151531949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530-48A0-8947-C21E0B117F59}"/>
                </c:ext>
              </c:extLst>
            </c:dLbl>
            <c:dLbl>
              <c:idx val="3"/>
              <c:layout>
                <c:manualLayout>
                  <c:x val="0.16281720701320157"/>
                  <c:y val="-0.1427802182067438"/>
                </c:manualLayout>
              </c:layout>
              <c:tx>
                <c:rich>
                  <a:bodyPr/>
                  <a:lstStyle/>
                  <a:p>
                    <a:fld id="{566698B6-68F4-4FFF-A768-4D60A97DF863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270031578369565"/>
                      <c:h val="0.1462272706100599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530-48A0-8947-C21E0B117F59}"/>
                </c:ext>
              </c:extLst>
            </c:dLbl>
            <c:dLbl>
              <c:idx val="4"/>
              <c:layout>
                <c:manualLayout>
                  <c:x val="-8.8375657844895386E-2"/>
                  <c:y val="-0.18487055439556116"/>
                </c:manualLayout>
              </c:layout>
              <c:tx>
                <c:rich>
                  <a:bodyPr/>
                  <a:lstStyle/>
                  <a:p>
                    <a:fld id="{C5C15BF5-D7B3-4A1B-BC60-122C69021608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161404436758656"/>
                      <c:h val="0.1003148373800239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530-48A0-8947-C21E0B117F59}"/>
                </c:ext>
              </c:extLst>
            </c:dLbl>
            <c:dLbl>
              <c:idx val="5"/>
              <c:layout>
                <c:manualLayout>
                  <c:x val="-0.11942745662340538"/>
                  <c:y val="0.22496548289728596"/>
                </c:manualLayout>
              </c:layout>
              <c:tx>
                <c:rich>
                  <a:bodyPr/>
                  <a:lstStyle/>
                  <a:p>
                    <a:fld id="{B64AF1EF-83DC-4271-A8D8-012B4D9F1D3D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490561193127973"/>
                      <c:h val="0.1465440056400457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530-48A0-8947-C21E0B117F59}"/>
                </c:ext>
              </c:extLst>
            </c:dLbl>
            <c:dLbl>
              <c:idx val="6"/>
              <c:layout>
                <c:manualLayout>
                  <c:x val="-0.197475783187569"/>
                  <c:y val="0.110327873660216"/>
                </c:manualLayout>
              </c:layout>
              <c:tx>
                <c:rich>
                  <a:bodyPr/>
                  <a:lstStyle/>
                  <a:p>
                    <a:fld id="{EEAB0E43-7470-4FF0-9AEB-174BED8BB9B2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383626154928623"/>
                      <c:h val="0.1339089921581052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530-48A0-8947-C21E0B117F5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xVal>
            <c:numRef>
              <c:f>Базы!$F$4:$F$10</c:f>
              <c:numCache>
                <c:formatCode>General</c:formatCode>
                <c:ptCount val="7"/>
                <c:pt idx="0">
                  <c:v>59</c:v>
                </c:pt>
                <c:pt idx="1">
                  <c:v>100</c:v>
                </c:pt>
                <c:pt idx="2">
                  <c:v>128</c:v>
                </c:pt>
                <c:pt idx="3">
                  <c:v>100</c:v>
                </c:pt>
                <c:pt idx="4">
                  <c:v>90</c:v>
                </c:pt>
                <c:pt idx="5">
                  <c:v>82</c:v>
                </c:pt>
                <c:pt idx="6">
                  <c:v>65</c:v>
                </c:pt>
              </c:numCache>
            </c:numRef>
          </c:xVal>
          <c:yVal>
            <c:numRef>
              <c:f>Базы!$G$4:$G$10</c:f>
              <c:numCache>
                <c:formatCode>General</c:formatCode>
                <c:ptCount val="7"/>
                <c:pt idx="0">
                  <c:v>119</c:v>
                </c:pt>
                <c:pt idx="1">
                  <c:v>75</c:v>
                </c:pt>
                <c:pt idx="2">
                  <c:v>35</c:v>
                </c:pt>
                <c:pt idx="3">
                  <c:v>85</c:v>
                </c:pt>
                <c:pt idx="4">
                  <c:v>80</c:v>
                </c:pt>
                <c:pt idx="5">
                  <c:v>73</c:v>
                </c:pt>
                <c:pt idx="6">
                  <c:v>82</c:v>
                </c:pt>
              </c:numCache>
            </c:numRef>
          </c:yVal>
          <c:bubbleSize>
            <c:numRef>
              <c:f>Базы!$I$4:$I$10</c:f>
              <c:numCache>
                <c:formatCode>0.0</c:formatCode>
                <c:ptCount val="7"/>
                <c:pt idx="0">
                  <c:v>4</c:v>
                </c:pt>
                <c:pt idx="1">
                  <c:v>4.384615384615385</c:v>
                </c:pt>
                <c:pt idx="2">
                  <c:v>4.5384615384615383</c:v>
                </c:pt>
                <c:pt idx="3">
                  <c:v>4.384615384615385</c:v>
                </c:pt>
                <c:pt idx="4">
                  <c:v>4.0714285714285712</c:v>
                </c:pt>
                <c:pt idx="5">
                  <c:v>4.8181818181818183</c:v>
                </c:pt>
                <c:pt idx="6">
                  <c:v>4.2307692307692308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Базы!$J$4:$J$10</c15:f>
                <c15:dlblRangeCache>
                  <c:ptCount val="7"/>
                  <c:pt idx="0">
                    <c:v>Лицей №2
 Учителя ФК: 
Румянцева С.М., Крюкова О.В., Федяева Е.В, Фризен Л.А., Лучин А.В. Спортивный зал</c:v>
                  </c:pt>
                  <c:pt idx="1">
                    <c:v>Гимназия №7
 Учителя ФК: 
Аркатова О.Г., Трищенков В.А., Лобанова А.В., Смирнова О.В., спортивный зал (365 м 2)</c:v>
                  </c:pt>
                  <c:pt idx="2">
                    <c:v>Лицей №27
 Учителя ФК: 
Спортивный комплекс (954,7 м2)</c:v>
                  </c:pt>
                  <c:pt idx="3">
                    <c:v> СОШ №1
 Учителя ФК: 
Кирюшина А.А., Раут Д.Ю. Спортивный зал (12-24 м)</c:v>
                  </c:pt>
                  <c:pt idx="4">
                    <c:v>СОШ №45
 Учителя ФК: 
 </c:v>
                  </c:pt>
                  <c:pt idx="5">
                    <c:v>СОШ №60
 Учителя ФК: 
Антонова О.В., Марийчук А.С. Спортивный зал (36х18 м)</c:v>
                  </c:pt>
                  <c:pt idx="6">
                    <c:v>СОШ №72
 Учителя ФК: 
Шель В.В.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A530-48A0-8947-C21E0B117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40"/>
        <c:showNegBubbles val="0"/>
        <c:axId val="1632996271"/>
        <c:axId val="1633005423"/>
      </c:bubbleChart>
      <c:valAx>
        <c:axId val="1632996271"/>
        <c:scaling>
          <c:orientation val="minMax"/>
          <c:max val="200"/>
          <c:min val="0"/>
        </c:scaling>
        <c:delete val="1"/>
        <c:axPos val="b"/>
        <c:numFmt formatCode="General" sourceLinked="1"/>
        <c:majorTickMark val="none"/>
        <c:minorTickMark val="none"/>
        <c:tickLblPos val="nextTo"/>
        <c:crossAx val="1633005423"/>
        <c:crosses val="autoZero"/>
        <c:crossBetween val="midCat"/>
      </c:valAx>
      <c:valAx>
        <c:axId val="1633005423"/>
        <c:scaling>
          <c:orientation val="minMax"/>
          <c:max val="200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1632996271"/>
        <c:crosses val="autoZero"/>
        <c:crossBetween val="midCat"/>
      </c:valAx>
      <c:spPr>
        <a:blipFill>
          <a:blip xmlns:r="http://schemas.openxmlformats.org/officeDocument/2006/relationships" r:embed="rId3"/>
          <a:stretch>
            <a:fillRect/>
          </a:stretch>
        </a:blip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2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[4kurs_01-28_10_2025.xlsx]Студенты!СводнаяТаблица1</c:name>
    <c:fmtId val="12"/>
  </c:pivotSource>
  <c:chart>
    <c:autoTitleDeleted val="1"/>
    <c:pivotFmts>
      <c:pivotFmt>
        <c:idx val="0"/>
        <c:spPr>
          <a:solidFill>
            <a:schemeClr val="accent1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lt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dLbl>
          <c:idx val="0"/>
          <c:layout>
            <c:manualLayout>
              <c:x val="1.6666666666666666E-2"/>
              <c:y val="-0.111111111111111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lt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dLbl>
          <c:idx val="0"/>
          <c:layout>
            <c:manualLayout>
              <c:x val="-8.3333333333333332E-3"/>
              <c:y val="-8.333333333333328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lt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lt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dLbl>
          <c:idx val="0"/>
          <c:layout>
            <c:manualLayout>
              <c:x val="-8.3333333333333332E-3"/>
              <c:y val="-8.333333333333328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lt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dLbl>
          <c:idx val="0"/>
          <c:layout>
            <c:manualLayout>
              <c:x val="1.6666666666666666E-2"/>
              <c:y val="-0.111111111111111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lt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1" i="0" u="none" strike="noStrike" kern="1200" baseline="0">
                  <a:solidFill>
                    <a:schemeClr val="lt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dLbl>
          <c:idx val="0"/>
          <c:layout>
            <c:manualLayout>
              <c:x val="4.3518255996079233E-3"/>
              <c:y val="-6.843951586737566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1" i="0" u="none" strike="noStrike" kern="1200" baseline="0">
                  <a:solidFill>
                    <a:schemeClr val="lt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dLbl>
          <c:idx val="0"/>
          <c:layout>
            <c:manualLayout>
              <c:x val="2.7459677133123188E-2"/>
              <c:y val="-6.64302450763092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1" i="0" u="none" strike="noStrike" kern="1200" baseline="0">
                  <a:solidFill>
                    <a:schemeClr val="lt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Студенты!$B$3</c:f>
              <c:strCache>
                <c:ptCount val="1"/>
                <c:pt idx="0">
                  <c:v>Итог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explosion val="2"/>
          <c:dPt>
            <c:idx val="0"/>
            <c:bubble3D val="0"/>
            <c:spPr>
              <a:solidFill>
                <a:schemeClr val="accent1"/>
              </a:solidFill>
              <a:ln w="12700">
                <a:solidFill>
                  <a:schemeClr val="bg1"/>
                </a:solidFill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80F-4BDA-B559-90132C96C4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80F-4BDA-B559-90132C96C41D}"/>
              </c:ext>
            </c:extLst>
          </c:dPt>
          <c:dLbls>
            <c:dLbl>
              <c:idx val="0"/>
              <c:layout>
                <c:manualLayout>
                  <c:x val="4.3518255996079233E-3"/>
                  <c:y val="-6.84395158673756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0F-4BDA-B559-90132C96C41D}"/>
                </c:ext>
              </c:extLst>
            </c:dLbl>
            <c:dLbl>
              <c:idx val="1"/>
              <c:layout>
                <c:manualLayout>
                  <c:x val="2.7459677133123188E-2"/>
                  <c:y val="-6.64302450763092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0F-4BDA-B559-90132C96C4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Студенты!$A$4:$A$6</c:f>
              <c:strCache>
                <c:ptCount val="2"/>
                <c:pt idx="0">
                  <c:v>жен.</c:v>
                </c:pt>
                <c:pt idx="1">
                  <c:v>муж.</c:v>
                </c:pt>
              </c:strCache>
            </c:strRef>
          </c:cat>
          <c:val>
            <c:numRef>
              <c:f>Студенты!$B$4:$B$6</c:f>
              <c:numCache>
                <c:formatCode>General</c:formatCode>
                <c:ptCount val="2"/>
                <c:pt idx="0">
                  <c:v>35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0F-4BDA-B559-90132C96C4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8"/>
        <c:holeSize val="64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[4kurs_01-28_10_2025.xlsx]Методисты!СводнаяТаблица1</c:name>
    <c:fmtId val="2"/>
  </c:pivotSource>
  <c:chart>
    <c:title>
      <c:tx>
        <c:rich>
          <a:bodyPr/>
          <a:lstStyle/>
          <a:p>
            <a:pPr>
              <a:defRPr sz="2400" b="1">
                <a:solidFill>
                  <a:schemeClr val="bg1"/>
                </a:solidFill>
                <a:latin typeface="Arial Narrow" panose="020B0506020202030204" pitchFamily="34" charset="0"/>
              </a:defRPr>
            </a:pPr>
            <a:r>
              <a:rPr lang="ru-RU" sz="2400" b="1">
                <a:solidFill>
                  <a:schemeClr val="bg1"/>
                </a:solidFill>
                <a:latin typeface="Arial Narrow" panose="020B0506020202030204" pitchFamily="34" charset="0"/>
              </a:rPr>
              <a:t>Ср.балл  / База практики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pattFill prst="wdUpDiag">
            <a:fgClr>
              <a:schemeClr val="accent1"/>
            </a:fgClr>
            <a:bgClr>
              <a:schemeClr val="bg1"/>
            </a:bgClr>
          </a:patt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1800" b="0">
                  <a:solidFill>
                    <a:schemeClr val="bg1"/>
                  </a:solidFill>
                  <a:latin typeface="Arial Narrow" panose="020B050602020203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1015735153655311E-2"/>
          <c:y val="0.23563816604708798"/>
          <c:w val="0.97896996016120352"/>
          <c:h val="0.44192488950033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Методисты!$B$4</c:f>
              <c:strCache>
                <c:ptCount val="1"/>
                <c:pt idx="0">
                  <c:v>Итог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spPr/>
            <c:txPr>
              <a:bodyPr/>
              <a:lstStyle/>
              <a:p>
                <a:pPr>
                  <a:defRPr sz="1800" b="0">
                    <a:solidFill>
                      <a:schemeClr val="bg1"/>
                    </a:solidFill>
                    <a:latin typeface="Arial Narrow" panose="020B050602020203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Методисты!$A$5:$A$12</c:f>
              <c:strCache>
                <c:ptCount val="7"/>
                <c:pt idx="0">
                  <c:v>МБОУ СОШ №45</c:v>
                </c:pt>
                <c:pt idx="1">
                  <c:v>МБОУ СОШ №60</c:v>
                </c:pt>
                <c:pt idx="2">
                  <c:v>МБОУ СОШ №1</c:v>
                </c:pt>
                <c:pt idx="3">
                  <c:v>МБОУ Лицей №2</c:v>
                </c:pt>
                <c:pt idx="4">
                  <c:v>МБОУ Лицей №27</c:v>
                </c:pt>
                <c:pt idx="5">
                  <c:v>МБОУ Гимназия №7</c:v>
                </c:pt>
                <c:pt idx="6">
                  <c:v>МБОУ СОШ №72</c:v>
                </c:pt>
              </c:strCache>
            </c:strRef>
          </c:cat>
          <c:val>
            <c:numRef>
              <c:f>Методисты!$B$5:$B$12</c:f>
              <c:numCache>
                <c:formatCode>0.0</c:formatCode>
                <c:ptCount val="7"/>
                <c:pt idx="0">
                  <c:v>4.0714285714285712</c:v>
                </c:pt>
                <c:pt idx="1">
                  <c:v>4.8181818181818183</c:v>
                </c:pt>
                <c:pt idx="2">
                  <c:v>4.384615384615385</c:v>
                </c:pt>
                <c:pt idx="3">
                  <c:v>4.384615384615385</c:v>
                </c:pt>
                <c:pt idx="4">
                  <c:v>4.5384615384615383</c:v>
                </c:pt>
                <c:pt idx="5">
                  <c:v>4</c:v>
                </c:pt>
                <c:pt idx="6">
                  <c:v>4.2307692307692308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1-47FA-82FA-70CC7CB96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253696"/>
        <c:axId val="259394368"/>
      </c:barChart>
      <c:catAx>
        <c:axId val="260253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chemeClr val="bg1"/>
                </a:solidFill>
              </a:defRPr>
            </a:pPr>
            <a:endParaRPr lang="ru-RU"/>
          </a:p>
        </c:txPr>
        <c:crossAx val="259394368"/>
        <c:crosses val="autoZero"/>
        <c:auto val="1"/>
        <c:lblAlgn val="ctr"/>
        <c:lblOffset val="100"/>
        <c:noMultiLvlLbl val="0"/>
      </c:catAx>
      <c:valAx>
        <c:axId val="25939436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602536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[4kurs_01-28_10_2025.xlsx]Студенты!СводнаяТаблица1</c:name>
    <c:fmtId val="10"/>
  </c:pivotSource>
  <c:chart>
    <c:autoTitleDeleted val="1"/>
    <c:pivotFmts>
      <c:pivotFmt>
        <c:idx val="0"/>
        <c:spPr>
          <a:solidFill>
            <a:schemeClr val="accent1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dLbl>
          <c:idx val="0"/>
          <c:layout>
            <c:manualLayout>
              <c:x val="1.6666666666666666E-2"/>
              <c:y val="-0.111111111111111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dLbl>
          <c:idx val="0"/>
          <c:layout>
            <c:manualLayout>
              <c:x val="-8.3333333333333332E-3"/>
              <c:y val="-8.333333333333328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Студенты!$B$3</c:f>
              <c:strCache>
                <c:ptCount val="1"/>
                <c:pt idx="0">
                  <c:v>Итог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explosion val="2"/>
          <c:dPt>
            <c:idx val="0"/>
            <c:bubble3D val="0"/>
            <c:spPr>
              <a:solidFill>
                <a:schemeClr val="accent1"/>
              </a:solidFill>
              <a:ln w="12700">
                <a:solidFill>
                  <a:schemeClr val="bg1"/>
                </a:solidFill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B8-40EF-BAE6-5FAB1DD203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D7B8-40EF-BAE6-5FAB1DD2037F}"/>
              </c:ext>
            </c:extLst>
          </c:dPt>
          <c:dLbls>
            <c:dLbl>
              <c:idx val="0"/>
              <c:layout>
                <c:manualLayout>
                  <c:x val="-8.3333333333333332E-3"/>
                  <c:y val="-8.33333333333332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B8-40EF-BAE6-5FAB1DD2037F}"/>
                </c:ext>
              </c:extLst>
            </c:dLbl>
            <c:dLbl>
              <c:idx val="1"/>
              <c:layout>
                <c:manualLayout>
                  <c:x val="1.6666666666666666E-2"/>
                  <c:y val="-0.111111111111111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B8-40EF-BAE6-5FAB1DD203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Студенты!$A$4:$A$6</c:f>
              <c:strCache>
                <c:ptCount val="2"/>
                <c:pt idx="0">
                  <c:v>жен.</c:v>
                </c:pt>
                <c:pt idx="1">
                  <c:v>муж.</c:v>
                </c:pt>
              </c:strCache>
            </c:strRef>
          </c:cat>
          <c:val>
            <c:numRef>
              <c:f>Студенты!$B$4:$B$6</c:f>
              <c:numCache>
                <c:formatCode>General</c:formatCode>
                <c:ptCount val="2"/>
                <c:pt idx="0">
                  <c:v>35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8-40EF-BAE6-5FAB1DD2037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8"/>
        <c:holeSize val="64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[4kurs_01-28_10_2025.xlsx]Студенты качество!СводнаяТаблица2</c:name>
    <c:fmtId val="0"/>
  </c:pivotSource>
  <c:chart>
    <c:title>
      <c:tx>
        <c:strRef>
          <c:f>'Студенты качество'!$B$2</c:f>
          <c:strCache>
            <c:ptCount val="1"/>
            <c:pt idx="0">
              <c:v>Всего оценок по группе</c:v>
            </c:pt>
          </c:strCache>
        </c:strRef>
      </c:tx>
      <c:overlay val="0"/>
      <c:txPr>
        <a:bodyPr/>
        <a:lstStyle/>
        <a:p>
          <a:pPr>
            <a:defRPr b="0">
              <a:solidFill>
                <a:schemeClr val="accent1">
                  <a:lumMod val="75000"/>
                </a:schemeClr>
              </a:solidFill>
            </a:defRPr>
          </a:pPr>
          <a:endParaRPr lang="ru-RU"/>
        </a:p>
      </c:txPr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2000"/>
              </a:pPr>
              <a:endParaRPr lang="ru-RU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60000"/>
              <a:lumOff val="40000"/>
            </a:schemeClr>
          </a:soli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2000">
                  <a:solidFill>
                    <a:schemeClr val="accent3">
                      <a:lumMod val="75000"/>
                    </a:schemeClr>
                  </a:solidFill>
                </a:defRPr>
              </a:pPr>
              <a:endParaRPr lang="ru-RU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>
              <a:lumMod val="60000"/>
              <a:lumOff val="40000"/>
            </a:schemeClr>
          </a:soli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2000">
                  <a:solidFill>
                    <a:srgbClr val="C00000"/>
                  </a:solidFill>
                </a:defRPr>
              </a:pPr>
              <a:endParaRPr lang="ru-RU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'Студенты качество'!$B$2</c:f>
              <c:strCache>
                <c:ptCount val="1"/>
                <c:pt idx="0">
                  <c:v>Итог</c:v>
                </c:pt>
              </c:strCache>
            </c:strRef>
          </c:tx>
          <c:invertIfNegative val="0"/>
          <c:cat>
            <c:strRef>
              <c:f>'Студенты качество'!$B$2</c:f>
              <c:strCache>
                <c:ptCount val="3"/>
                <c:pt idx="0">
                  <c:v>3</c:v>
                </c:pt>
                <c:pt idx="1">
                  <c:v>4</c:v>
                </c:pt>
                <c:pt idx="2">
                  <c:v>5</c:v>
                </c:pt>
              </c:strCache>
            </c:strRef>
          </c:cat>
          <c:val>
            <c:numRef>
              <c:f>'Студенты качество'!$B$2</c:f>
              <c:numCache>
                <c:formatCode>General</c:formatCode>
                <c:ptCount val="3"/>
                <c:pt idx="0">
                  <c:v>14</c:v>
                </c:pt>
                <c:pt idx="1">
                  <c:v>32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7-4F2B-AAFB-626449B5B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overlap val="-52"/>
        <c:axId val="216774656"/>
        <c:axId val="257755392"/>
      </c:barChart>
      <c:catAx>
        <c:axId val="216774656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257755392"/>
        <c:crosses val="autoZero"/>
        <c:auto val="1"/>
        <c:lblAlgn val="ctr"/>
        <c:lblOffset val="100"/>
        <c:noMultiLvlLbl val="0"/>
      </c:catAx>
      <c:valAx>
        <c:axId val="25775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6774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2000">
              <a:latin typeface="Arial Narrow" panose="020B0606020202030204" pitchFamily="34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[4kurs_01-28_10_2025.xlsx]Студенты качество!СводнаяТаблица2</c:name>
    <c:fmtId val="4"/>
  </c:pivotSource>
  <c:chart>
    <c:title>
      <c:tx>
        <c:rich>
          <a:bodyPr/>
          <a:lstStyle/>
          <a:p>
            <a:pPr>
              <a:defRPr b="0">
                <a:solidFill>
                  <a:srgbClr val="C00000"/>
                </a:solidFill>
              </a:defRPr>
            </a:pPr>
            <a:r>
              <a:rPr lang="ru-RU" b="0">
                <a:solidFill>
                  <a:srgbClr val="C00000"/>
                </a:solidFill>
              </a:rPr>
              <a:t>38,4%</a:t>
            </a:r>
          </a:p>
        </c:rich>
      </c:tx>
      <c:layout>
        <c:manualLayout>
          <c:xMode val="edge"/>
          <c:yMode val="edge"/>
          <c:x val="0.40210225974005503"/>
          <c:y val="0.46623775686575764"/>
        </c:manualLayout>
      </c:layout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"/>
        <c:spPr>
          <a:solidFill>
            <a:schemeClr val="accent3">
              <a:lumMod val="75000"/>
            </a:schemeClr>
          </a:solidFill>
        </c:spPr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6"/>
        <c:spPr>
          <a:solidFill>
            <a:schemeClr val="accent3">
              <a:lumMod val="75000"/>
            </a:schemeClr>
          </a:solidFill>
        </c:spPr>
      </c:pivotFmt>
      <c:pivotFmt>
        <c:idx val="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0"/>
        <c:spPr>
          <a:solidFill>
            <a:schemeClr val="accent3">
              <a:lumMod val="75000"/>
            </a:schemeClr>
          </a:solidFill>
        </c:spPr>
      </c:pivotFmt>
      <c:pivotFmt>
        <c:idx val="1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4"/>
        <c:spPr>
          <a:solidFill>
            <a:schemeClr val="accent3">
              <a:lumMod val="75000"/>
            </a:schemeClr>
          </a:solidFill>
        </c:spPr>
      </c:pivotFmt>
      <c:pivotFmt>
        <c:idx val="1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8"/>
        <c:spPr>
          <a:solidFill>
            <a:schemeClr val="accent3">
              <a:lumMod val="75000"/>
            </a:schemeClr>
          </a:solidFill>
        </c:spPr>
      </c:pivotFmt>
      <c:pivotFmt>
        <c:idx val="1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2"/>
        <c:spPr>
          <a:solidFill>
            <a:schemeClr val="accent3">
              <a:lumMod val="75000"/>
            </a:schemeClr>
          </a:solidFill>
        </c:spPr>
      </c:pivotFmt>
      <c:pivotFmt>
        <c:idx val="2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3">
              <a:lumMod val="75000"/>
            </a:schemeClr>
          </a:solidFill>
        </c:spPr>
      </c:pivotFmt>
      <c:pivotFmt>
        <c:idx val="26"/>
        <c:spPr>
          <a:solidFill>
            <a:schemeClr val="accent3">
              <a:lumMod val="75000"/>
            </a:schemeClr>
          </a:solidFill>
        </c:spPr>
      </c:pivotFmt>
      <c:pivotFmt>
        <c:idx val="27"/>
      </c:pivotFmt>
    </c:pivotFmts>
    <c:plotArea>
      <c:layout/>
      <c:doughnutChart>
        <c:varyColors val="1"/>
        <c:ser>
          <c:idx val="0"/>
          <c:order val="0"/>
          <c:tx>
            <c:strRef>
              <c:f>'Студенты качество'!$C$3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AAF-417C-99B4-B5A99B0915FB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AAF-417C-99B4-B5A99B0915F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AAF-417C-99B4-B5A99B0915FB}"/>
              </c:ext>
            </c:extLst>
          </c:dPt>
          <c:dLbls>
            <c:spPr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'Студенты качество'!$B$4:$B$7</c:f>
              <c:strCache>
                <c:ptCount val="3"/>
                <c:pt idx="0">
                  <c:v>3</c:v>
                </c:pt>
                <c:pt idx="1">
                  <c:v>4</c:v>
                </c:pt>
                <c:pt idx="2">
                  <c:v>5</c:v>
                </c:pt>
              </c:strCache>
            </c:strRef>
          </c:cat>
          <c:val>
            <c:numRef>
              <c:f>'Студенты качество'!$C$4:$C$7</c:f>
              <c:numCache>
                <c:formatCode>General</c:formatCode>
                <c:ptCount val="3"/>
                <c:pt idx="0">
                  <c:v>14</c:v>
                </c:pt>
                <c:pt idx="1">
                  <c:v>32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AF-417C-99B4-B5A99B091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2"/>
      </c:doughnut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[4kurs_01-28_10_2025.xlsx]Студенты качество!СводнаяТаблица2</c:name>
    <c:fmtId val="9"/>
  </c:pivotSource>
  <c:chart>
    <c:title>
      <c:tx>
        <c:rich>
          <a:bodyPr/>
          <a:lstStyle/>
          <a:p>
            <a:pPr>
              <a:defRPr b="0">
                <a:solidFill>
                  <a:srgbClr val="C00000"/>
                </a:solidFill>
              </a:defRPr>
            </a:pPr>
            <a:r>
              <a:rPr lang="ru-RU"/>
              <a:t>52,1%</a:t>
            </a:r>
          </a:p>
        </c:rich>
      </c:tx>
      <c:layout>
        <c:manualLayout>
          <c:xMode val="edge"/>
          <c:yMode val="edge"/>
          <c:x val="0.40210225974005503"/>
          <c:y val="0.46623775686575764"/>
        </c:manualLayout>
      </c:layout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"/>
        <c:spPr>
          <a:solidFill>
            <a:schemeClr val="accent3">
              <a:lumMod val="75000"/>
            </a:schemeClr>
          </a:solidFill>
        </c:spPr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6"/>
        <c:spPr>
          <a:solidFill>
            <a:schemeClr val="accent3">
              <a:lumMod val="75000"/>
            </a:schemeClr>
          </a:solidFill>
        </c:spPr>
      </c:pivotFmt>
      <c:pivotFmt>
        <c:idx val="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0"/>
        <c:spPr>
          <a:solidFill>
            <a:schemeClr val="accent3">
              <a:lumMod val="75000"/>
            </a:schemeClr>
          </a:solidFill>
        </c:spPr>
      </c:pivotFmt>
      <c:pivotFmt>
        <c:idx val="1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4"/>
        <c:spPr>
          <a:solidFill>
            <a:schemeClr val="accent3">
              <a:lumMod val="75000"/>
            </a:schemeClr>
          </a:solidFill>
        </c:spPr>
      </c:pivotFmt>
      <c:pivotFmt>
        <c:idx val="1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8"/>
        <c:spPr>
          <a:solidFill>
            <a:schemeClr val="accent3">
              <a:lumMod val="75000"/>
            </a:schemeClr>
          </a:solidFill>
        </c:spPr>
      </c:pivotFmt>
      <c:pivotFmt>
        <c:idx val="1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2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3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6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7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0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31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4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5"/>
      </c:pivotFmt>
    </c:pivotFmts>
    <c:plotArea>
      <c:layout/>
      <c:doughnutChart>
        <c:varyColors val="1"/>
        <c:ser>
          <c:idx val="0"/>
          <c:order val="0"/>
          <c:tx>
            <c:strRef>
              <c:f>'Студенты качество'!$C$3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noFill/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E3ED-4209-B805-77476DAC81BD}"/>
              </c:ext>
            </c:extLst>
          </c:dPt>
          <c:dPt>
            <c:idx val="1"/>
            <c:bubble3D val="0"/>
            <c:spPr>
              <a:noFill/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E3ED-4209-B805-77476DAC81B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E3ED-4209-B805-77476DAC81BD}"/>
              </c:ext>
            </c:extLst>
          </c:dPt>
          <c:dLbls>
            <c:spPr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'Студенты качество'!$B$4:$B$7</c:f>
              <c:strCache>
                <c:ptCount val="3"/>
                <c:pt idx="0">
                  <c:v>3</c:v>
                </c:pt>
                <c:pt idx="1">
                  <c:v>4</c:v>
                </c:pt>
                <c:pt idx="2">
                  <c:v>5</c:v>
                </c:pt>
              </c:strCache>
            </c:strRef>
          </c:cat>
          <c:val>
            <c:numRef>
              <c:f>'Студенты качество'!$C$4:$C$7</c:f>
              <c:numCache>
                <c:formatCode>General</c:formatCode>
                <c:ptCount val="3"/>
                <c:pt idx="0">
                  <c:v>14</c:v>
                </c:pt>
                <c:pt idx="1">
                  <c:v>32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ED-4209-B805-77476DAC8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2"/>
      </c:doughnut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[4kurs_01-28_10_2025.xlsx]Студенты качество!СводнаяТаблица2</c:name>
    <c:fmtId val="12"/>
  </c:pivotSource>
  <c:chart>
    <c:title>
      <c:tx>
        <c:strRef>
          <c:f>'Студенты качество'!$D$4</c:f>
          <c:strCache>
            <c:ptCount val="1"/>
            <c:pt idx="0">
              <c:v>15,6%</c:v>
            </c:pt>
          </c:strCache>
        </c:strRef>
      </c:tx>
      <c:layout>
        <c:manualLayout>
          <c:xMode val="edge"/>
          <c:yMode val="edge"/>
          <c:x val="0.40210225974005503"/>
          <c:y val="0.46623775686575764"/>
        </c:manualLayout>
      </c:layout>
      <c:overlay val="0"/>
      <c:txPr>
        <a:bodyPr/>
        <a:lstStyle/>
        <a:p>
          <a:pPr>
            <a:defRPr b="0">
              <a:solidFill>
                <a:srgbClr val="C00000"/>
              </a:solidFill>
            </a:defRPr>
          </a:pPr>
          <a:endParaRPr lang="ru-RU"/>
        </a:p>
      </c:txPr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"/>
        <c:spPr>
          <a:solidFill>
            <a:schemeClr val="accent3">
              <a:lumMod val="75000"/>
            </a:schemeClr>
          </a:solidFill>
        </c:spPr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6"/>
        <c:spPr>
          <a:solidFill>
            <a:schemeClr val="accent3">
              <a:lumMod val="75000"/>
            </a:schemeClr>
          </a:solidFill>
        </c:spPr>
      </c:pivotFmt>
      <c:pivotFmt>
        <c:idx val="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0"/>
        <c:spPr>
          <a:solidFill>
            <a:schemeClr val="accent3">
              <a:lumMod val="75000"/>
            </a:schemeClr>
          </a:solidFill>
        </c:spPr>
      </c:pivotFmt>
      <c:pivotFmt>
        <c:idx val="1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4"/>
        <c:spPr>
          <a:solidFill>
            <a:schemeClr val="accent3">
              <a:lumMod val="75000"/>
            </a:schemeClr>
          </a:solidFill>
        </c:spPr>
      </c:pivotFmt>
      <c:pivotFmt>
        <c:idx val="1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8"/>
        <c:spPr>
          <a:solidFill>
            <a:schemeClr val="accent3">
              <a:lumMod val="75000"/>
            </a:schemeClr>
          </a:solidFill>
        </c:spPr>
      </c:pivotFmt>
      <c:pivotFmt>
        <c:idx val="1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2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3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6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7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30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31"/>
      </c:pivotFmt>
    </c:pivotFmts>
    <c:plotArea>
      <c:layout/>
      <c:doughnutChart>
        <c:varyColors val="1"/>
        <c:ser>
          <c:idx val="0"/>
          <c:order val="0"/>
          <c:tx>
            <c:strRef>
              <c:f>'Студенты качество'!$D$4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bg1"/>
              </a:solidFill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C33F-435D-AFE2-813CE7924C8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C33F-435D-AFE2-813CE7924C8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C33F-435D-AFE2-813CE7924C89}"/>
              </c:ext>
            </c:extLst>
          </c:dPt>
          <c:dLbls>
            <c:spPr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'Студенты качество'!$D$4</c:f>
              <c:strCache>
                <c:ptCount val="3"/>
                <c:pt idx="0">
                  <c:v>3</c:v>
                </c:pt>
                <c:pt idx="1">
                  <c:v>4</c:v>
                </c:pt>
                <c:pt idx="2">
                  <c:v>5</c:v>
                </c:pt>
              </c:strCache>
            </c:strRef>
          </c:cat>
          <c:val>
            <c:numRef>
              <c:f>'Студенты качество'!$D$4</c:f>
              <c:numCache>
                <c:formatCode>General</c:formatCode>
                <c:ptCount val="3"/>
                <c:pt idx="0">
                  <c:v>14</c:v>
                </c:pt>
                <c:pt idx="1">
                  <c:v>32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3F-435D-AFE2-813CE7924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2"/>
      </c:doughnut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[4kurs_01-28_10_2025.xlsx]Студенты ср_балл!СводнаяТаблица2</c:name>
    <c:fmtId val="24"/>
  </c:pivotSource>
  <c:chart>
    <c:title>
      <c:overlay val="0"/>
    </c:title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'Студенты ср_балл'!$B$3</c:f>
              <c:strCache>
                <c:ptCount val="1"/>
                <c:pt idx="0">
                  <c:v>Итог</c:v>
                </c:pt>
              </c:strCache>
            </c:strRef>
          </c:tx>
          <c:invertIfNegative val="0"/>
          <c:cat>
            <c:strRef>
              <c:f>'Студенты ср_балл'!$A$4:$A$7</c:f>
              <c:strCache>
                <c:ptCount val="3"/>
                <c:pt idx="0">
                  <c:v>3</c:v>
                </c:pt>
                <c:pt idx="1">
                  <c:v>4</c:v>
                </c:pt>
                <c:pt idx="2">
                  <c:v>5</c:v>
                </c:pt>
              </c:strCache>
            </c:strRef>
          </c:cat>
          <c:val>
            <c:numRef>
              <c:f>'Студенты ср_балл'!$B$4:$B$7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5-4724-A5ED-02D32B73F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247616"/>
        <c:axId val="257760576"/>
      </c:barChart>
      <c:catAx>
        <c:axId val="25924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7760576"/>
        <c:crosses val="autoZero"/>
        <c:auto val="1"/>
        <c:lblAlgn val="ctr"/>
        <c:lblOffset val="100"/>
        <c:noMultiLvlLbl val="0"/>
      </c:catAx>
      <c:valAx>
        <c:axId val="257760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9247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[4kurs_01-28_10_2025.xlsx]Базы и результ!СводнаяТаблица2</c:name>
    <c:fmtId val="0"/>
  </c:pivotSource>
  <c:chart>
    <c:title>
      <c:tx>
        <c:strRef>
          <c:f>'Базы и результ'!$A$2</c:f>
          <c:strCache>
            <c:ptCount val="1"/>
            <c:pt idx="0">
              <c:v>Базы практики и результаты</c:v>
            </c:pt>
          </c:strCache>
        </c:strRef>
      </c:tx>
      <c:layout>
        <c:manualLayout>
          <c:xMode val="edge"/>
          <c:yMode val="edge"/>
          <c:x val="0.21831076983489708"/>
          <c:y val="4.1666666666666664E-2"/>
        </c:manualLayout>
      </c:layout>
      <c:overlay val="0"/>
      <c:txPr>
        <a:bodyPr/>
        <a:lstStyle/>
        <a:p>
          <a:pPr>
            <a:defRPr>
              <a:solidFill>
                <a:schemeClr val="accent1">
                  <a:lumMod val="75000"/>
                </a:schemeClr>
              </a:solidFill>
            </a:defRPr>
          </a:pPr>
          <a:endParaRPr lang="ru-RU"/>
        </a:p>
      </c:txPr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  <c:pivotFmt>
        <c:idx val="27"/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</c:pivotFmt>
      <c:pivotFmt>
        <c:idx val="32"/>
        <c:marker>
          <c:symbol val="none"/>
        </c:marker>
      </c:pivotFmt>
      <c:pivotFmt>
        <c:idx val="33"/>
        <c:marker>
          <c:symbol val="none"/>
        </c:marker>
      </c:pivotFmt>
      <c:pivotFmt>
        <c:idx val="34"/>
        <c:marker>
          <c:symbol val="none"/>
        </c:marker>
      </c:pivotFmt>
      <c:pivotFmt>
        <c:idx val="35"/>
        <c:marker>
          <c:symbol val="none"/>
        </c:marker>
      </c:pivotFmt>
      <c:pivotFmt>
        <c:idx val="36"/>
        <c:marker>
          <c:symbol val="none"/>
        </c:marker>
      </c:pivotFmt>
      <c:pivotFmt>
        <c:idx val="37"/>
        <c:marker>
          <c:symbol val="none"/>
        </c:marker>
      </c:pivotFmt>
      <c:pivotFmt>
        <c:idx val="38"/>
        <c:marker>
          <c:symbol val="none"/>
        </c:marker>
      </c:pivotFmt>
      <c:pivotFmt>
        <c:idx val="39"/>
        <c:marker>
          <c:symbol val="none"/>
        </c:marker>
      </c:pivotFmt>
      <c:pivotFmt>
        <c:idx val="40"/>
        <c:marker>
          <c:symbol val="none"/>
        </c:marker>
      </c:pivotFmt>
      <c:pivotFmt>
        <c:idx val="41"/>
        <c:marker>
          <c:symbol val="none"/>
        </c:marker>
      </c:pivotFmt>
      <c:pivotFmt>
        <c:idx val="42"/>
        <c:marker>
          <c:symbol val="none"/>
        </c:marker>
      </c:pivotFmt>
      <c:pivotFmt>
        <c:idx val="43"/>
        <c:marker>
          <c:symbol val="none"/>
        </c:marker>
      </c:pivotFmt>
      <c:pivotFmt>
        <c:idx val="44"/>
        <c:marker>
          <c:symbol val="none"/>
        </c:marker>
      </c:pivotFmt>
      <c:pivotFmt>
        <c:idx val="45"/>
        <c:marker>
          <c:symbol val="none"/>
        </c:marker>
      </c:pivotFmt>
      <c:pivotFmt>
        <c:idx val="46"/>
        <c:marker>
          <c:symbol val="none"/>
        </c:marker>
      </c:pivotFmt>
      <c:pivotFmt>
        <c:idx val="47"/>
        <c:marker>
          <c:symbol val="none"/>
        </c:marker>
      </c:pivotFmt>
      <c:pivotFmt>
        <c:idx val="48"/>
        <c:marker>
          <c:symbol val="none"/>
        </c:marker>
      </c:pivotFmt>
      <c:pivotFmt>
        <c:idx val="49"/>
        <c:marker>
          <c:symbol val="none"/>
        </c:marker>
      </c:pivotFmt>
      <c:pivotFmt>
        <c:idx val="50"/>
        <c:marker>
          <c:symbol val="none"/>
        </c:marker>
      </c:pivotFmt>
      <c:pivotFmt>
        <c:idx val="51"/>
        <c:marker>
          <c:symbol val="none"/>
        </c:marker>
      </c:pivotFmt>
      <c:pivotFmt>
        <c:idx val="52"/>
        <c:marker>
          <c:symbol val="none"/>
        </c:marker>
      </c:pivotFmt>
      <c:pivotFmt>
        <c:idx val="5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'Базы и результ'!$A$2</c:f>
              <c:strCache>
                <c:ptCount val="1"/>
                <c:pt idx="0">
                  <c:v>Итог</c:v>
                </c:pt>
              </c:strCache>
            </c:strRef>
          </c:tx>
          <c:invertIfNegative val="0"/>
          <c:cat>
            <c:strRef>
              <c:f>'Базы и результ'!$A$2</c:f>
              <c:strCache>
                <c:ptCount val="89"/>
                <c:pt idx="0">
                  <c:v>Чуйко</c:v>
                </c:pt>
                <c:pt idx="1">
                  <c:v>Смоляков</c:v>
                </c:pt>
                <c:pt idx="2">
                  <c:v>Мкртчян</c:v>
                </c:pt>
                <c:pt idx="3">
                  <c:v>Дроздов</c:v>
                </c:pt>
                <c:pt idx="4">
                  <c:v>Трушко</c:v>
                </c:pt>
                <c:pt idx="5">
                  <c:v>Лишина</c:v>
                </c:pt>
                <c:pt idx="6">
                  <c:v>Константинов</c:v>
                </c:pt>
                <c:pt idx="7">
                  <c:v>Клюжев</c:v>
                </c:pt>
                <c:pt idx="8">
                  <c:v>Ерохин</c:v>
                </c:pt>
                <c:pt idx="9">
                  <c:v>Прищеп</c:v>
                </c:pt>
                <c:pt idx="10">
                  <c:v>Колмыков</c:v>
                </c:pt>
                <c:pt idx="11">
                  <c:v>Есин</c:v>
                </c:pt>
                <c:pt idx="12">
                  <c:v>Кругликов</c:v>
                </c:pt>
                <c:pt idx="13">
                  <c:v>Приходько</c:v>
                </c:pt>
                <c:pt idx="14">
                  <c:v>Александров</c:v>
                </c:pt>
                <c:pt idx="15">
                  <c:v>Демичев</c:v>
                </c:pt>
                <c:pt idx="16">
                  <c:v>Пчеленок</c:v>
                </c:pt>
                <c:pt idx="17">
                  <c:v>Юркевич</c:v>
                </c:pt>
                <c:pt idx="18">
                  <c:v>Лазоренко</c:v>
                </c:pt>
                <c:pt idx="19">
                  <c:v>Корнейков</c:v>
                </c:pt>
                <c:pt idx="20">
                  <c:v>Мишаков</c:v>
                </c:pt>
                <c:pt idx="21">
                  <c:v>Греков</c:v>
                </c:pt>
                <c:pt idx="22">
                  <c:v>Барабах</c:v>
                </c:pt>
                <c:pt idx="23">
                  <c:v>Горбачёв</c:v>
                </c:pt>
                <c:pt idx="24">
                  <c:v>Марченко</c:v>
                </c:pt>
                <c:pt idx="25">
                  <c:v>Хохлов</c:v>
                </c:pt>
                <c:pt idx="26">
                  <c:v>Ковалёва</c:v>
                </c:pt>
                <c:pt idx="27">
                  <c:v>Изотов</c:v>
                </c:pt>
                <c:pt idx="28">
                  <c:v>Васильков</c:v>
                </c:pt>
                <c:pt idx="29">
                  <c:v>Авдеенко</c:v>
                </c:pt>
                <c:pt idx="30">
                  <c:v>Костикова</c:v>
                </c:pt>
                <c:pt idx="31">
                  <c:v>Володина</c:v>
                </c:pt>
                <c:pt idx="32">
                  <c:v>Попков</c:v>
                </c:pt>
                <c:pt idx="33">
                  <c:v>Смирнова</c:v>
                </c:pt>
                <c:pt idx="34">
                  <c:v>Седунов</c:v>
                </c:pt>
                <c:pt idx="35">
                  <c:v>Ляшкова</c:v>
                </c:pt>
                <c:pt idx="36">
                  <c:v>Цыганкова</c:v>
                </c:pt>
                <c:pt idx="37">
                  <c:v>Семенов</c:v>
                </c:pt>
                <c:pt idx="38">
                  <c:v>Бодрова</c:v>
                </c:pt>
                <c:pt idx="39">
                  <c:v>Перфильева</c:v>
                </c:pt>
                <c:pt idx="40">
                  <c:v>Нестеров</c:v>
                </c:pt>
                <c:pt idx="41">
                  <c:v>Ховаев</c:v>
                </c:pt>
                <c:pt idx="42">
                  <c:v>Попова</c:v>
                </c:pt>
                <c:pt idx="43">
                  <c:v>Гришаев</c:v>
                </c:pt>
                <c:pt idx="44">
                  <c:v>Романова</c:v>
                </c:pt>
                <c:pt idx="45">
                  <c:v>Мишин</c:v>
                </c:pt>
                <c:pt idx="46">
                  <c:v>Рыженков</c:v>
                </c:pt>
                <c:pt idx="47">
                  <c:v>Пристанский</c:v>
                </c:pt>
                <c:pt idx="48">
                  <c:v>Кожевникова</c:v>
                </c:pt>
                <c:pt idx="49">
                  <c:v>Казаков</c:v>
                </c:pt>
                <c:pt idx="50">
                  <c:v>Мешков</c:v>
                </c:pt>
                <c:pt idx="51">
                  <c:v>Горбачева</c:v>
                </c:pt>
                <c:pt idx="52">
                  <c:v>Протасова</c:v>
                </c:pt>
                <c:pt idx="53">
                  <c:v>Куркина</c:v>
                </c:pt>
                <c:pt idx="54">
                  <c:v>Шипулина</c:v>
                </c:pt>
                <c:pt idx="55">
                  <c:v>Платонов</c:v>
                </c:pt>
                <c:pt idx="56">
                  <c:v>Карпекин</c:v>
                </c:pt>
                <c:pt idx="57">
                  <c:v>Донцова</c:v>
                </c:pt>
                <c:pt idx="58">
                  <c:v>Долгая</c:v>
                </c:pt>
                <c:pt idx="59">
                  <c:v>Брухно</c:v>
                </c:pt>
                <c:pt idx="60">
                  <c:v>Вареников</c:v>
                </c:pt>
                <c:pt idx="61">
                  <c:v>Ольховая</c:v>
                </c:pt>
                <c:pt idx="62">
                  <c:v>Лукьянов</c:v>
                </c:pt>
                <c:pt idx="63">
                  <c:v>Зерков</c:v>
                </c:pt>
                <c:pt idx="64">
                  <c:v>Мальченко</c:v>
                </c:pt>
                <c:pt idx="65">
                  <c:v>Кучеренко</c:v>
                </c:pt>
                <c:pt idx="66">
                  <c:v>Мартынов</c:v>
                </c:pt>
                <c:pt idx="67">
                  <c:v>Волкович</c:v>
                </c:pt>
                <c:pt idx="68">
                  <c:v>Веркин</c:v>
                </c:pt>
                <c:pt idx="69">
                  <c:v>Горбачевская</c:v>
                </c:pt>
                <c:pt idx="70">
                  <c:v>Фещенко</c:v>
                </c:pt>
                <c:pt idx="71">
                  <c:v>Панина</c:v>
                </c:pt>
                <c:pt idx="72">
                  <c:v>Елисеев</c:v>
                </c:pt>
                <c:pt idx="73">
                  <c:v>Свиридов</c:v>
                </c:pt>
                <c:pt idx="74">
                  <c:v>Григорьева</c:v>
                </c:pt>
                <c:pt idx="75">
                  <c:v>Шилкина</c:v>
                </c:pt>
                <c:pt idx="76">
                  <c:v>Осинкин</c:v>
                </c:pt>
                <c:pt idx="77">
                  <c:v>Реутский</c:v>
                </c:pt>
                <c:pt idx="78">
                  <c:v>Комарова</c:v>
                </c:pt>
                <c:pt idx="79">
                  <c:v>Зятенков</c:v>
                </c:pt>
                <c:pt idx="80">
                  <c:v>Глазунов</c:v>
                </c:pt>
                <c:pt idx="81">
                  <c:v>Костин</c:v>
                </c:pt>
                <c:pt idx="82">
                  <c:v>Юрченко</c:v>
                </c:pt>
                <c:pt idx="83">
                  <c:v>Камоликова</c:v>
                </c:pt>
                <c:pt idx="84">
                  <c:v>Луговая</c:v>
                </c:pt>
                <c:pt idx="85">
                  <c:v>Третьяков</c:v>
                </c:pt>
                <c:pt idx="86">
                  <c:v>Дмитрикова</c:v>
                </c:pt>
                <c:pt idx="87">
                  <c:v>Чернова</c:v>
                </c:pt>
                <c:pt idx="88">
                  <c:v>Аббасова</c:v>
                </c:pt>
              </c:strCache>
            </c:strRef>
          </c:cat>
          <c:val>
            <c:numRef>
              <c:f>'Базы и результ'!$A$2</c:f>
              <c:numCache>
                <c:formatCode>General</c:formatCode>
                <c:ptCount val="8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D-47DA-98C7-5B2132A4E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251648"/>
        <c:axId val="259392640"/>
      </c:barChart>
      <c:catAx>
        <c:axId val="2602516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ru-RU"/>
          </a:p>
        </c:txPr>
        <c:crossAx val="259392640"/>
        <c:crosses val="autoZero"/>
        <c:auto val="1"/>
        <c:lblAlgn val="ctr"/>
        <c:lblOffset val="100"/>
        <c:noMultiLvlLbl val="0"/>
      </c:catAx>
      <c:valAx>
        <c:axId val="259392640"/>
        <c:scaling>
          <c:orientation val="minMax"/>
          <c:max val="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crossAx val="260251648"/>
        <c:crosses val="autoZero"/>
        <c:crossBetween val="between"/>
        <c:majorUnit val="1"/>
        <c:minorUnit val="0.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145224654964482E-2"/>
          <c:y val="5.5989847715736049E-2"/>
          <c:w val="0.93911815990632541"/>
          <c:h val="0.89798939472667438"/>
        </c:manualLayout>
      </c:layout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95ED0AE-CF5A-44DC-ACC7-7ED4222CA7F8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9D9-44ED-91AF-7E0F3A7A9773}"/>
                </c:ext>
              </c:extLst>
            </c:dLbl>
            <c:dLbl>
              <c:idx val="1"/>
              <c:layout>
                <c:manualLayout>
                  <c:x val="-1.4343343117049398E-2"/>
                  <c:y val="1.5228426395938962E-2"/>
                </c:manualLayout>
              </c:layout>
              <c:tx>
                <c:rich>
                  <a:bodyPr/>
                  <a:lstStyle/>
                  <a:p>
                    <a:fld id="{D48E1178-8366-447D-90F1-DBC89AE4AE17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9D9-44ED-91AF-7E0F3A7A977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2A93AB7-92BB-437E-B4A5-CF44EFE19AA5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9D9-44ED-91AF-7E0F3A7A9773}"/>
                </c:ext>
              </c:extLst>
            </c:dLbl>
            <c:dLbl>
              <c:idx val="3"/>
              <c:layout>
                <c:manualLayout>
                  <c:x val="-1.4343343117049484E-2"/>
                  <c:y val="-5.0761421319797016E-2"/>
                </c:manualLayout>
              </c:layout>
              <c:tx>
                <c:rich>
                  <a:bodyPr/>
                  <a:lstStyle/>
                  <a:p>
                    <a:fld id="{DD48773B-092C-4969-B074-936D7B3B30B0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9D9-44ED-91AF-7E0F3A7A9773}"/>
                </c:ext>
              </c:extLst>
            </c:dLbl>
            <c:dLbl>
              <c:idx val="4"/>
              <c:layout>
                <c:manualLayout>
                  <c:x val="-0.10637979478478303"/>
                  <c:y val="-5.4145516074450083E-2"/>
                </c:manualLayout>
              </c:layout>
              <c:tx>
                <c:rich>
                  <a:bodyPr/>
                  <a:lstStyle/>
                  <a:p>
                    <a:fld id="{CBD1313E-8552-4CE5-996B-CEF55880ACC2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9D9-44ED-91AF-7E0F3A7A9773}"/>
                </c:ext>
              </c:extLst>
            </c:dLbl>
            <c:dLbl>
              <c:idx val="5"/>
              <c:layout>
                <c:manualLayout>
                  <c:x val="-2.8686686234098795E-2"/>
                  <c:y val="6.4297800338409469E-2"/>
                </c:manualLayout>
              </c:layout>
              <c:tx>
                <c:rich>
                  <a:bodyPr/>
                  <a:lstStyle/>
                  <a:p>
                    <a:fld id="{476175AA-E202-442E-B24B-F09C1974B33F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69D9-44ED-91AF-7E0F3A7A9773}"/>
                </c:ext>
              </c:extLst>
            </c:dLbl>
            <c:dLbl>
              <c:idx val="6"/>
              <c:layout>
                <c:manualLayout>
                  <c:x val="-0.13626175961196932"/>
                  <c:y val="2.7072758037225041E-2"/>
                </c:manualLayout>
              </c:layout>
              <c:tx>
                <c:rich>
                  <a:bodyPr/>
                  <a:lstStyle/>
                  <a:p>
                    <a:fld id="{C916DA9B-796E-478C-8CFF-5BF40497DCBC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9D9-44ED-91AF-7E0F3A7A977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xVal>
            <c:numRef>
              <c:f>Базы!$F$4:$F$10</c:f>
              <c:numCache>
                <c:formatCode>General</c:formatCode>
                <c:ptCount val="7"/>
                <c:pt idx="0">
                  <c:v>59</c:v>
                </c:pt>
                <c:pt idx="1">
                  <c:v>100</c:v>
                </c:pt>
                <c:pt idx="2">
                  <c:v>128</c:v>
                </c:pt>
                <c:pt idx="3">
                  <c:v>100</c:v>
                </c:pt>
                <c:pt idx="4">
                  <c:v>90</c:v>
                </c:pt>
                <c:pt idx="5">
                  <c:v>82</c:v>
                </c:pt>
                <c:pt idx="6">
                  <c:v>65</c:v>
                </c:pt>
              </c:numCache>
            </c:numRef>
          </c:xVal>
          <c:yVal>
            <c:numRef>
              <c:f>Базы!$G$4:$G$10</c:f>
              <c:numCache>
                <c:formatCode>General</c:formatCode>
                <c:ptCount val="7"/>
                <c:pt idx="0">
                  <c:v>119</c:v>
                </c:pt>
                <c:pt idx="1">
                  <c:v>75</c:v>
                </c:pt>
                <c:pt idx="2">
                  <c:v>35</c:v>
                </c:pt>
                <c:pt idx="3">
                  <c:v>85</c:v>
                </c:pt>
                <c:pt idx="4">
                  <c:v>80</c:v>
                </c:pt>
                <c:pt idx="5">
                  <c:v>73</c:v>
                </c:pt>
                <c:pt idx="6">
                  <c:v>82</c:v>
                </c:pt>
              </c:numCache>
            </c:numRef>
          </c:yVal>
          <c:bubbleSize>
            <c:numRef>
              <c:f>Базы!$I$4:$I$10</c:f>
              <c:numCache>
                <c:formatCode>0.0</c:formatCode>
                <c:ptCount val="7"/>
                <c:pt idx="0">
                  <c:v>4</c:v>
                </c:pt>
                <c:pt idx="1">
                  <c:v>4.384615384615385</c:v>
                </c:pt>
                <c:pt idx="2">
                  <c:v>4.5384615384615383</c:v>
                </c:pt>
                <c:pt idx="3">
                  <c:v>4.384615384615385</c:v>
                </c:pt>
                <c:pt idx="4">
                  <c:v>4.0714285714285712</c:v>
                </c:pt>
                <c:pt idx="5">
                  <c:v>4.8181818181818183</c:v>
                </c:pt>
                <c:pt idx="6">
                  <c:v>4.2307692307692308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Базы!$J$4:$J$10</c15:f>
                <c15:dlblRangeCache>
                  <c:ptCount val="7"/>
                  <c:pt idx="0">
                    <c:v>Лицей №2
 Учителя ФК: 
Румянцева С.М., Крюкова О.В., Федяева Е.В, Фризен Л.А., Лучин А.В. Спортивный зал</c:v>
                  </c:pt>
                  <c:pt idx="1">
                    <c:v>Гимназия №7
 Учителя ФК: 
Аркатова О.Г., Трищенков В.А., Лобанова А.В., Смирнова О.В., спортивный зал (365 м 2)</c:v>
                  </c:pt>
                  <c:pt idx="2">
                    <c:v>Лицей №27
 Учителя ФК: 
Спортивный комплекс (954,7 м2)</c:v>
                  </c:pt>
                  <c:pt idx="3">
                    <c:v> СОШ №1
 Учителя ФК: 
Кирюшина А.А., Раут Д.Ю. Спортивный зал (12-24 м)</c:v>
                  </c:pt>
                  <c:pt idx="4">
                    <c:v>СОШ №45
 Учителя ФК: 
 </c:v>
                  </c:pt>
                  <c:pt idx="5">
                    <c:v>СОШ №60
 Учителя ФК: 
Антонова О.В., Марийчук А.С. Спортивный зал (36х18 м)</c:v>
                  </c:pt>
                  <c:pt idx="6">
                    <c:v>СОШ №72
 Учителя ФК: 
Шель В.В.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69D9-44ED-91AF-7E0F3A7A9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40"/>
        <c:showNegBubbles val="0"/>
        <c:axId val="1632996271"/>
        <c:axId val="1633005423"/>
      </c:bubbleChart>
      <c:valAx>
        <c:axId val="1632996271"/>
        <c:scaling>
          <c:orientation val="minMax"/>
          <c:max val="200"/>
          <c:min val="0"/>
        </c:scaling>
        <c:delete val="1"/>
        <c:axPos val="b"/>
        <c:numFmt formatCode="General" sourceLinked="1"/>
        <c:majorTickMark val="none"/>
        <c:minorTickMark val="none"/>
        <c:tickLblPos val="nextTo"/>
        <c:crossAx val="1633005423"/>
        <c:crosses val="autoZero"/>
        <c:crossBetween val="midCat"/>
      </c:valAx>
      <c:valAx>
        <c:axId val="1633005423"/>
        <c:scaling>
          <c:orientation val="minMax"/>
          <c:max val="200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1632996271"/>
        <c:crosses val="autoZero"/>
        <c:crossBetween val="midCat"/>
      </c:valAx>
      <c:spPr>
        <a:blipFill>
          <a:blip xmlns:r="http://schemas.openxmlformats.org/officeDocument/2006/relationships" r:embed="rId3"/>
          <a:stretch>
            <a:fillRect/>
          </a:stretch>
        </a:blip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2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13</xdr:row>
      <xdr:rowOff>142875</xdr:rowOff>
    </xdr:from>
    <xdr:to>
      <xdr:col>1</xdr:col>
      <xdr:colOff>676275</xdr:colOff>
      <xdr:row>27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Методист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Методист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350" y="26193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Использование срезов возможно только в Excel 2010 и более поздних версий.
Если фигура была изменена в более ранней версии Excel или книга была сохранена в Excel 2003 или более ранней версии, использование данного среда невозможно.</a:t>
              </a:r>
            </a:p>
          </xdr:txBody>
        </xdr:sp>
      </mc:Fallback>
    </mc:AlternateContent>
    <xdr:clientData/>
  </xdr:twoCellAnchor>
  <xdr:twoCellAnchor>
    <xdr:from>
      <xdr:col>2</xdr:col>
      <xdr:colOff>161925</xdr:colOff>
      <xdr:row>7</xdr:row>
      <xdr:rowOff>114300</xdr:rowOff>
    </xdr:from>
    <xdr:to>
      <xdr:col>9</xdr:col>
      <xdr:colOff>466725</xdr:colOff>
      <xdr:row>22</xdr:row>
      <xdr:rowOff>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919162</xdr:colOff>
      <xdr:row>18</xdr:row>
      <xdr:rowOff>47625</xdr:rowOff>
    </xdr:from>
    <xdr:to>
      <xdr:col>12</xdr:col>
      <xdr:colOff>1447800</xdr:colOff>
      <xdr:row>57</xdr:row>
      <xdr:rowOff>123825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BA91E18B-2B4A-4D91-9AE5-705F159E4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11</xdr:col>
      <xdr:colOff>1247775</xdr:colOff>
      <xdr:row>13</xdr:row>
      <xdr:rowOff>123825</xdr:rowOff>
    </xdr:from>
    <xdr:to>
      <xdr:col>12</xdr:col>
      <xdr:colOff>904875</xdr:colOff>
      <xdr:row>26</xdr:row>
      <xdr:rowOff>171450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База 1">
              <a:extLst>
                <a:ext uri="{FF2B5EF4-FFF2-40B4-BE49-F238E27FC236}">
                  <a16:creationId xmlns:a16="http://schemas.microsoft.com/office/drawing/2014/main" id="{94F4793E-5898-4946-A308-46A195311E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База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991975" y="26003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 таблицы. Срезы таблиц не поддерживаются в этой версии Excel.
Если фигура была изменена в более ранней версии Excel или если книга была сохранена в Excel 2007 или более ранней версии, использовать срез невозможно.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81643</xdr:rowOff>
    </xdr:from>
    <xdr:to>
      <xdr:col>35</xdr:col>
      <xdr:colOff>231321</xdr:colOff>
      <xdr:row>49</xdr:row>
      <xdr:rowOff>13607</xdr:rowOff>
    </xdr:to>
    <xdr:sp macro="" textlink="">
      <xdr:nvSpPr>
        <xdr:cNvPr id="19" name="Прямоугольник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54429" y="81643"/>
          <a:ext cx="21608142" cy="9266464"/>
        </a:xfrm>
        <a:prstGeom prst="rect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95250</xdr:colOff>
      <xdr:row>16</xdr:row>
      <xdr:rowOff>27214</xdr:rowOff>
    </xdr:from>
    <xdr:to>
      <xdr:col>20</xdr:col>
      <xdr:colOff>326572</xdr:colOff>
      <xdr:row>47</xdr:row>
      <xdr:rowOff>136070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294219</xdr:colOff>
      <xdr:row>28</xdr:row>
      <xdr:rowOff>77187</xdr:rowOff>
    </xdr:from>
    <xdr:to>
      <xdr:col>12</xdr:col>
      <xdr:colOff>129571</xdr:colOff>
      <xdr:row>40</xdr:row>
      <xdr:rowOff>58136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318561</xdr:colOff>
      <xdr:row>26</xdr:row>
      <xdr:rowOff>11960</xdr:rowOff>
    </xdr:from>
    <xdr:to>
      <xdr:col>7</xdr:col>
      <xdr:colOff>74425</xdr:colOff>
      <xdr:row>42</xdr:row>
      <xdr:rowOff>9453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444501</xdr:colOff>
      <xdr:row>26</xdr:row>
      <xdr:rowOff>145141</xdr:rowOff>
    </xdr:from>
    <xdr:to>
      <xdr:col>9</xdr:col>
      <xdr:colOff>548941</xdr:colOff>
      <xdr:row>41</xdr:row>
      <xdr:rowOff>72952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503467</xdr:colOff>
      <xdr:row>41</xdr:row>
      <xdr:rowOff>95251</xdr:rowOff>
    </xdr:from>
    <xdr:to>
      <xdr:col>7</xdr:col>
      <xdr:colOff>149679</xdr:colOff>
      <xdr:row>47</xdr:row>
      <xdr:rowOff>10887</xdr:rowOff>
    </xdr:to>
    <xdr:sp macro="" textlink="">
      <xdr:nvSpPr>
        <xdr:cNvPr id="13" name="Скругленный прямоугольник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2340431" y="7905751"/>
          <a:ext cx="2095498" cy="1058636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0</xdr:colOff>
      <xdr:row>41</xdr:row>
      <xdr:rowOff>163287</xdr:rowOff>
    </xdr:from>
    <xdr:to>
      <xdr:col>7</xdr:col>
      <xdr:colOff>81643</xdr:colOff>
      <xdr:row>45</xdr:row>
      <xdr:rowOff>95251</xdr:rowOff>
    </xdr:to>
    <xdr:sp macro="" textlink="'Студенты качество'!F7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449286" y="7973787"/>
          <a:ext cx="1918607" cy="693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F1EED29-C333-4A4A-9249-E1F75E65DE0A}" type="TxLink">
            <a:rPr lang="en-US" sz="4800" b="0" i="0" u="none" strike="noStrike">
              <a:solidFill>
                <a:srgbClr val="C00000"/>
              </a:solidFill>
              <a:latin typeface="Calibri"/>
              <a:cs typeface="Calibri"/>
            </a:rPr>
            <a:pPr algn="ctr"/>
            <a:t>84,4%</a:t>
          </a:fld>
          <a:endParaRPr lang="ru-RU" sz="4800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13608</xdr:colOff>
      <xdr:row>44</xdr:row>
      <xdr:rowOff>163286</xdr:rowOff>
    </xdr:from>
    <xdr:to>
      <xdr:col>6</xdr:col>
      <xdr:colOff>598715</xdr:colOff>
      <xdr:row>46</xdr:row>
      <xdr:rowOff>149679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462894" y="8545286"/>
          <a:ext cx="1809750" cy="367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2000">
              <a:solidFill>
                <a:sysClr val="windowText" lastClr="000000"/>
              </a:solidFill>
            </a:rPr>
            <a:t>качество</a:t>
          </a:r>
        </a:p>
      </xdr:txBody>
    </xdr:sp>
    <xdr:clientData/>
  </xdr:twoCellAnchor>
  <xdr:twoCellAnchor>
    <xdr:from>
      <xdr:col>7</xdr:col>
      <xdr:colOff>272143</xdr:colOff>
      <xdr:row>39</xdr:row>
      <xdr:rowOff>176893</xdr:rowOff>
    </xdr:from>
    <xdr:to>
      <xdr:col>12</xdr:col>
      <xdr:colOff>122463</xdr:colOff>
      <xdr:row>47</xdr:row>
      <xdr:rowOff>108857</xdr:rowOff>
    </xdr:to>
    <xdr:sp macro="" textlink="'Студенты ср_балл'!C7">
      <xdr:nvSpPr>
        <xdr:cNvPr id="16" name="TextBox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4558393" y="7606393"/>
          <a:ext cx="2911927" cy="1455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EBAED25-0B21-4661-858E-3D5FB6A58341}" type="TxLink">
            <a:rPr lang="en-US" sz="9600" b="0" i="0" u="none" strike="noStrike">
              <a:solidFill>
                <a:schemeClr val="bg1"/>
              </a:solidFill>
              <a:latin typeface="Cyrvetica v2 Extra Outline" pitchFamily="2" charset="0"/>
              <a:cs typeface="Calibri"/>
            </a:rPr>
            <a:pPr algn="ctr"/>
            <a:t>4,33</a:t>
          </a:fld>
          <a:endParaRPr lang="ru-RU" sz="9600">
            <a:solidFill>
              <a:schemeClr val="bg1"/>
            </a:solidFill>
            <a:latin typeface="Cyrvetica v2 Extra Outline" pitchFamily="2" charset="0"/>
          </a:endParaRPr>
        </a:p>
      </xdr:txBody>
    </xdr:sp>
    <xdr:clientData/>
  </xdr:twoCellAnchor>
  <xdr:twoCellAnchor>
    <xdr:from>
      <xdr:col>20</xdr:col>
      <xdr:colOff>462644</xdr:colOff>
      <xdr:row>2</xdr:row>
      <xdr:rowOff>13606</xdr:rowOff>
    </xdr:from>
    <xdr:to>
      <xdr:col>35</xdr:col>
      <xdr:colOff>95251</xdr:colOff>
      <xdr:row>47</xdr:row>
      <xdr:rowOff>136071</xdr:rowOff>
    </xdr:to>
    <xdr:graphicFrame macro="">
      <xdr:nvGraphicFramePr>
        <xdr:cNvPr id="18" name="Диаграмма 17">
          <a:extLst>
            <a:ext uri="{FF2B5EF4-FFF2-40B4-BE49-F238E27FC236}">
              <a16:creationId xmlns:a16="http://schemas.microsoft.com/office/drawing/2014/main" id="{2A2ECEB5-2F60-48C4-8792-FA5F4217E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20</xdr:col>
      <xdr:colOff>530679</xdr:colOff>
      <xdr:row>26</xdr:row>
      <xdr:rowOff>95250</xdr:rowOff>
    </xdr:from>
    <xdr:to>
      <xdr:col>23</xdr:col>
      <xdr:colOff>68037</xdr:colOff>
      <xdr:row>38</xdr:row>
      <xdr:rowOff>95249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1" name="База 2">
              <a:extLst>
                <a:ext uri="{FF2B5EF4-FFF2-40B4-BE49-F238E27FC236}">
                  <a16:creationId xmlns:a16="http://schemas.microsoft.com/office/drawing/2014/main" id="{F6830DC4-FEB6-4964-83B2-A56A38A29D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База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77108" y="5048250"/>
              <a:ext cx="1374322" cy="2285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 таблицы. Срезы таблиц не поддерживаются в этой версии Excel.
Если фигура была изменена в более ранней версии Excel или если книга была сохранена в Excel 2007 или более ранней версии, использовать срез невозможно.</a:t>
              </a:r>
            </a:p>
          </xdr:txBody>
        </xdr:sp>
      </mc:Fallback>
    </mc:AlternateContent>
    <xdr:clientData/>
  </xdr:twoCellAnchor>
  <xdr:twoCellAnchor>
    <xdr:from>
      <xdr:col>16</xdr:col>
      <xdr:colOff>394606</xdr:colOff>
      <xdr:row>2</xdr:row>
      <xdr:rowOff>1</xdr:rowOff>
    </xdr:from>
    <xdr:to>
      <xdr:col>20</xdr:col>
      <xdr:colOff>340177</xdr:colOff>
      <xdr:row>15</xdr:row>
      <xdr:rowOff>81643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B39D1D05-5286-4FC0-B524-E395AC5C3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258534</xdr:colOff>
      <xdr:row>16</xdr:row>
      <xdr:rowOff>17688</xdr:rowOff>
    </xdr:from>
    <xdr:to>
      <xdr:col>11</xdr:col>
      <xdr:colOff>585107</xdr:colOff>
      <xdr:row>29</xdr:row>
      <xdr:rowOff>103413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285749</xdr:colOff>
      <xdr:row>2</xdr:row>
      <xdr:rowOff>21771</xdr:rowOff>
    </xdr:from>
    <xdr:to>
      <xdr:col>3</xdr:col>
      <xdr:colOff>285749</xdr:colOff>
      <xdr:row>15</xdr:row>
      <xdr:rowOff>149678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Методист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Методист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49" y="402771"/>
              <a:ext cx="1836964" cy="26044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517072</xdr:colOff>
      <xdr:row>8</xdr:row>
      <xdr:rowOff>81643</xdr:rowOff>
    </xdr:from>
    <xdr:to>
      <xdr:col>16</xdr:col>
      <xdr:colOff>329293</xdr:colOff>
      <xdr:row>15</xdr:row>
      <xdr:rowOff>39296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F7017129-5852-45FE-A56F-FF9BA37D5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4036" y="1605643"/>
          <a:ext cx="7772400" cy="1291153"/>
        </a:xfrm>
        <a:prstGeom prst="rect">
          <a:avLst/>
        </a:prstGeom>
      </xdr:spPr>
    </xdr:pic>
    <xdr:clientData/>
  </xdr:twoCellAnchor>
  <xdr:twoCellAnchor editAs="oneCell">
    <xdr:from>
      <xdr:col>3</xdr:col>
      <xdr:colOff>557894</xdr:colOff>
      <xdr:row>1</xdr:row>
      <xdr:rowOff>95251</xdr:rowOff>
    </xdr:from>
    <xdr:to>
      <xdr:col>16</xdr:col>
      <xdr:colOff>370115</xdr:colOff>
      <xdr:row>6</xdr:row>
      <xdr:rowOff>170506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79AA7B48-3FEA-4C83-916F-1730CFA49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58" y="285751"/>
          <a:ext cx="7772400" cy="1027755"/>
        </a:xfrm>
        <a:prstGeom prst="rect">
          <a:avLst/>
        </a:prstGeom>
      </xdr:spPr>
    </xdr:pic>
    <xdr:clientData/>
  </xdr:twoCellAnchor>
  <xdr:twoCellAnchor editAs="oneCell">
    <xdr:from>
      <xdr:col>20</xdr:col>
      <xdr:colOff>530678</xdr:colOff>
      <xdr:row>39</xdr:row>
      <xdr:rowOff>38100</xdr:rowOff>
    </xdr:from>
    <xdr:to>
      <xdr:col>23</xdr:col>
      <xdr:colOff>95250</xdr:colOff>
      <xdr:row>47</xdr:row>
      <xdr:rowOff>27213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Группа 1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руппа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77107" y="7467600"/>
              <a:ext cx="1401536" cy="15131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>
    <xdr:from>
      <xdr:col>0</xdr:col>
      <xdr:colOff>258536</xdr:colOff>
      <xdr:row>30</xdr:row>
      <xdr:rowOff>163286</xdr:rowOff>
    </xdr:from>
    <xdr:to>
      <xdr:col>4</xdr:col>
      <xdr:colOff>27213</xdr:colOff>
      <xdr:row>48</xdr:row>
      <xdr:rowOff>163286</xdr:rowOff>
    </xdr:to>
    <xdr:sp macro="" textlink="">
      <xdr:nvSpPr>
        <xdr:cNvPr id="28" name="Стрелка: вправо 27">
          <a:extLst>
            <a:ext uri="{FF2B5EF4-FFF2-40B4-BE49-F238E27FC236}">
              <a16:creationId xmlns:a16="http://schemas.microsoft.com/office/drawing/2014/main" id="{455021BB-AE92-4B15-8B0A-5AB487E227AF}"/>
            </a:ext>
          </a:extLst>
        </xdr:cNvPr>
        <xdr:cNvSpPr/>
      </xdr:nvSpPr>
      <xdr:spPr>
        <a:xfrm>
          <a:off x="258536" y="5878286"/>
          <a:ext cx="2217963" cy="3429000"/>
        </a:xfrm>
        <a:prstGeom prst="rightArrow">
          <a:avLst>
            <a:gd name="adj1" fmla="val 78571"/>
            <a:gd name="adj2" fmla="val 419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312963</xdr:colOff>
      <xdr:row>37</xdr:row>
      <xdr:rowOff>68036</xdr:rowOff>
    </xdr:from>
    <xdr:to>
      <xdr:col>3</xdr:col>
      <xdr:colOff>544285</xdr:colOff>
      <xdr:row>43</xdr:row>
      <xdr:rowOff>122465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979F186-F82C-4341-AE28-EC724E3F44B6}"/>
            </a:ext>
          </a:extLst>
        </xdr:cNvPr>
        <xdr:cNvSpPr txBox="1"/>
      </xdr:nvSpPr>
      <xdr:spPr>
        <a:xfrm>
          <a:off x="312963" y="7116536"/>
          <a:ext cx="2068286" cy="1197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000" b="1">
              <a:solidFill>
                <a:schemeClr val="bg1"/>
              </a:solidFill>
              <a:latin typeface="Arial Narrow" panose="020B0606020202030204" pitchFamily="34" charset="0"/>
            </a:rPr>
            <a:t>РЕЗУЛЬТАТЫ</a:t>
          </a:r>
        </a:p>
        <a:p>
          <a:r>
            <a:rPr lang="ru-RU" sz="2000" b="0">
              <a:solidFill>
                <a:schemeClr val="bg1"/>
              </a:solidFill>
              <a:latin typeface="Arial Narrow" panose="020B0606020202030204" pitchFamily="34" charset="0"/>
            </a:rPr>
            <a:t>качество / средний </a:t>
          </a:r>
        </a:p>
        <a:p>
          <a:r>
            <a:rPr lang="ru-RU" sz="2000" b="0">
              <a:solidFill>
                <a:schemeClr val="bg1"/>
              </a:solidFill>
              <a:latin typeface="Arial Narrow" panose="020B0606020202030204" pitchFamily="34" charset="0"/>
            </a:rPr>
            <a:t>балл 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0.18446</cdr:x>
      <cdr:y>0.3973</cdr:y>
    </cdr:from>
    <cdr:to>
      <cdr:x>0.87303</cdr:x>
      <cdr:y>0.62299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9035" y="900668"/>
          <a:ext cx="1153582" cy="51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800" i="1">
              <a:solidFill>
                <a:schemeClr val="bg1"/>
              </a:solidFill>
              <a:latin typeface="Arial Narrow" panose="020B0506020202030204" pitchFamily="34" charset="0"/>
            </a:rPr>
            <a:t>"удовл."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0.13842</cdr:x>
      <cdr:y>0.36849</cdr:y>
    </cdr:from>
    <cdr:to>
      <cdr:x>0.85205</cdr:x>
      <cdr:y>0.59418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5856" y="1122220"/>
          <a:ext cx="1576917" cy="6873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800" i="1" baseline="0">
              <a:solidFill>
                <a:schemeClr val="bg1"/>
              </a:solidFill>
              <a:latin typeface="Arial Narrow" panose="020B0506020202030204" pitchFamily="34" charset="0"/>
            </a:rPr>
            <a:t>"</a:t>
          </a:r>
          <a:r>
            <a:rPr lang="ru-RU" sz="1800" i="1">
              <a:solidFill>
                <a:schemeClr val="bg1"/>
              </a:solidFill>
              <a:latin typeface="Arial Narrow" panose="020B0506020202030204" pitchFamily="34" charset="0"/>
              <a:ea typeface="MS UI Gothic" panose="020B0600070205080204" pitchFamily="34" charset="-128"/>
            </a:rPr>
            <a:t>отлично"</a:t>
          </a:r>
          <a:endParaRPr lang="ru-RU" sz="1800" i="1">
            <a:solidFill>
              <a:schemeClr val="accent1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0.31366</cdr:x>
      <cdr:y>0.57004</cdr:y>
    </cdr:from>
    <cdr:to>
      <cdr:x>0.68468</cdr:x>
      <cdr:y>0.79573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94885" y="1335683"/>
          <a:ext cx="1176815" cy="52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endParaRPr lang="ru-RU" sz="14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0.22399</cdr:x>
      <cdr:y>0.38493</cdr:y>
    </cdr:from>
    <cdr:to>
      <cdr:x>0.80519</cdr:x>
      <cdr:y>0.61062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5873" y="1072161"/>
          <a:ext cx="1130978" cy="6286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800" i="1" baseline="0">
              <a:solidFill>
                <a:schemeClr val="bg1"/>
              </a:solidFill>
              <a:latin typeface="Arial Narrow" panose="020B0506020202030204" pitchFamily="34" charset="0"/>
            </a:rPr>
            <a:t>"хорошо"</a:t>
          </a:r>
          <a:endParaRPr lang="ru-RU" sz="1800" i="1">
            <a:solidFill>
              <a:schemeClr val="bg1"/>
            </a:solidFill>
            <a:latin typeface="Arial Narrow" panose="020B0506020202030204" pitchFamily="34" charset="0"/>
          </a:endParaRPr>
        </a:p>
      </cdr:txBody>
    </cdr:sp>
  </cdr:relSizeAnchor>
  <cdr:relSizeAnchor xmlns:cdr="http://schemas.openxmlformats.org/drawingml/2006/chartDrawing">
    <cdr:from>
      <cdr:x>0.31366</cdr:x>
      <cdr:y>0.57004</cdr:y>
    </cdr:from>
    <cdr:to>
      <cdr:x>0.68468</cdr:x>
      <cdr:y>0.79573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94885" y="1335683"/>
          <a:ext cx="1176815" cy="52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endParaRPr lang="ru-RU" sz="28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0.51101</cdr:x>
      <cdr:y>0.42553</cdr:y>
    </cdr:from>
    <cdr:to>
      <cdr:x>0.8125</cdr:x>
      <cdr:y>0.96809</cdr:y>
    </cdr:to>
    <cdr:pic>
      <cdr:nvPicPr>
        <cdr:cNvPr id="4" name="Рисунок 3">
          <a:extLst xmlns:a="http://schemas.openxmlformats.org/drawingml/2006/main">
            <a:ext uri="{FF2B5EF4-FFF2-40B4-BE49-F238E27FC236}">
              <a16:creationId xmlns:a16="http://schemas.microsoft.com/office/drawing/2014/main" id="{E2E23B50-DF8C-48BF-8333-5DFCC7D2ABB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23804" y="1088571"/>
          <a:ext cx="722018" cy="13879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0.20455</cdr:x>
      <cdr:y>0.43617</cdr:y>
    </cdr:from>
    <cdr:to>
      <cdr:x>0.50599</cdr:x>
      <cdr:y>0.95745</cdr:y>
    </cdr:to>
    <cdr:pic>
      <cdr:nvPicPr>
        <cdr:cNvPr id="7" name="Рисунок 6">
          <a:extLst xmlns:a="http://schemas.openxmlformats.org/drawingml/2006/main">
            <a:ext uri="{FF2B5EF4-FFF2-40B4-BE49-F238E27FC236}">
              <a16:creationId xmlns:a16="http://schemas.microsoft.com/office/drawing/2014/main" id="{183D81ED-D0A0-4A31-81F0-4CDD0C750B1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89858" y="1115785"/>
          <a:ext cx="721905" cy="1333499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10</xdr:row>
      <xdr:rowOff>19050</xdr:rowOff>
    </xdr:from>
    <xdr:to>
      <xdr:col>13</xdr:col>
      <xdr:colOff>276225</xdr:colOff>
      <xdr:row>24</xdr:row>
      <xdr:rowOff>95250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A05E6930-DC95-4AAC-9B33-77B886098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0.67622</cdr:x>
      <cdr:y>0.26389</cdr:y>
    </cdr:from>
    <cdr:to>
      <cdr:x>0.91346</cdr:x>
      <cdr:y>0.95833</cdr:y>
    </cdr:to>
    <cdr:pic>
      <cdr:nvPicPr>
        <cdr:cNvPr id="3" name="Рисунок 2">
          <a:extLst xmlns:a="http://schemas.openxmlformats.org/drawingml/2006/main">
            <a:ext uri="{FF2B5EF4-FFF2-40B4-BE49-F238E27FC236}">
              <a16:creationId xmlns:a16="http://schemas.microsoft.com/office/drawing/2014/main" id="{59F9CF9A-D296-458C-8B5E-33355A17B11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091670" y="723900"/>
          <a:ext cx="1084655" cy="19049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0.06667</cdr:x>
      <cdr:y>0.26042</cdr:y>
    </cdr:from>
    <cdr:to>
      <cdr:x>0.30391</cdr:x>
      <cdr:y>0.95486</cdr:y>
    </cdr:to>
    <cdr:pic>
      <cdr:nvPicPr>
        <cdr:cNvPr id="5" name="Рисунок 4">
          <a:extLst xmlns:a="http://schemas.openxmlformats.org/drawingml/2006/main">
            <a:ext uri="{FF2B5EF4-FFF2-40B4-BE49-F238E27FC236}">
              <a16:creationId xmlns:a16="http://schemas.microsoft.com/office/drawing/2014/main" id="{C5802498-EEB0-4C55-8EF9-60F94F6CBE7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alphaModFix amt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04801" y="714375"/>
          <a:ext cx="1084656" cy="190500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13</xdr:row>
      <xdr:rowOff>142875</xdr:rowOff>
    </xdr:from>
    <xdr:to>
      <xdr:col>2</xdr:col>
      <xdr:colOff>1247775</xdr:colOff>
      <xdr:row>27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Группа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руппа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1500" y="26193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Использование срезов возможно только в Excel 2010 и более поздних версий.
Если фигура была изменена в более ранней версии Excel или книга была сохранена в Excel 2003 или более ранней версии, использование данного среда невозможно.</a:t>
              </a:r>
            </a:p>
          </xdr:txBody>
        </xdr:sp>
      </mc:Fallback>
    </mc:AlternateContent>
    <xdr:clientData/>
  </xdr:twoCellAnchor>
  <xdr:twoCellAnchor>
    <xdr:from>
      <xdr:col>8</xdr:col>
      <xdr:colOff>104775</xdr:colOff>
      <xdr:row>1</xdr:row>
      <xdr:rowOff>95250</xdr:rowOff>
    </xdr:from>
    <xdr:to>
      <xdr:col>15</xdr:col>
      <xdr:colOff>409575</xdr:colOff>
      <xdr:row>15</xdr:row>
      <xdr:rowOff>171450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</xdr:colOff>
      <xdr:row>17</xdr:row>
      <xdr:rowOff>152400</xdr:rowOff>
    </xdr:from>
    <xdr:to>
      <xdr:col>9</xdr:col>
      <xdr:colOff>571499</xdr:colOff>
      <xdr:row>30</xdr:row>
      <xdr:rowOff>19050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17</xdr:row>
      <xdr:rowOff>171450</xdr:rowOff>
    </xdr:from>
    <xdr:to>
      <xdr:col>15</xdr:col>
      <xdr:colOff>190500</xdr:colOff>
      <xdr:row>30</xdr:row>
      <xdr:rowOff>38100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257175</xdr:colOff>
      <xdr:row>17</xdr:row>
      <xdr:rowOff>171450</xdr:rowOff>
    </xdr:from>
    <xdr:to>
      <xdr:col>20</xdr:col>
      <xdr:colOff>381000</xdr:colOff>
      <xdr:row>30</xdr:row>
      <xdr:rowOff>38100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0.31366</cdr:x>
      <cdr:y>0.57004</cdr:y>
    </cdr:from>
    <cdr:to>
      <cdr:x>0.68468</cdr:x>
      <cdr:y>0.79573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94885" y="1335683"/>
          <a:ext cx="1176815" cy="52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400"/>
            <a:t>Количество</a:t>
          </a:r>
          <a:r>
            <a:rPr lang="ru-RU" sz="1400" baseline="0"/>
            <a:t> "</a:t>
          </a:r>
          <a:r>
            <a:rPr lang="ru-RU" sz="1400"/>
            <a:t>4"</a:t>
          </a:r>
        </a:p>
      </cdr:txBody>
    </cdr:sp>
  </cdr:relSizeAnchor>
  <cdr:relSizeAnchor xmlns:cdr="http://schemas.openxmlformats.org/drawingml/2006/chartDrawing">
    <cdr:from>
      <cdr:x>0.31366</cdr:x>
      <cdr:y>0.57004</cdr:y>
    </cdr:from>
    <cdr:to>
      <cdr:x>0.68468</cdr:x>
      <cdr:y>0.79573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94885" y="1335683"/>
          <a:ext cx="1176815" cy="52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400"/>
            <a:t>Количество</a:t>
          </a:r>
          <a:r>
            <a:rPr lang="ru-RU" sz="1400" baseline="0"/>
            <a:t> "</a:t>
          </a:r>
          <a:r>
            <a:rPr lang="ru-RU" sz="1400"/>
            <a:t>4"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0.31366</cdr:x>
      <cdr:y>0.57004</cdr:y>
    </cdr:from>
    <cdr:to>
      <cdr:x>0.68468</cdr:x>
      <cdr:y>0.79573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94885" y="1335683"/>
          <a:ext cx="1176815" cy="52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400"/>
            <a:t>Количество</a:t>
          </a:r>
          <a:r>
            <a:rPr lang="ru-RU" sz="1400" baseline="0"/>
            <a:t> "</a:t>
          </a:r>
          <a:r>
            <a:rPr lang="ru-RU" sz="1400"/>
            <a:t>5"</a:t>
          </a:r>
        </a:p>
      </cdr:txBody>
    </cdr:sp>
  </cdr:relSizeAnchor>
  <cdr:relSizeAnchor xmlns:cdr="http://schemas.openxmlformats.org/drawingml/2006/chartDrawing">
    <cdr:from>
      <cdr:x>0.31366</cdr:x>
      <cdr:y>0.57004</cdr:y>
    </cdr:from>
    <cdr:to>
      <cdr:x>0.68468</cdr:x>
      <cdr:y>0.79573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94885" y="1335683"/>
          <a:ext cx="1176815" cy="52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400"/>
            <a:t>Количество</a:t>
          </a:r>
          <a:r>
            <a:rPr lang="ru-RU" sz="1400" baseline="0"/>
            <a:t> "</a:t>
          </a:r>
          <a:r>
            <a:rPr lang="ru-RU" sz="1400"/>
            <a:t>5"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0.31366</cdr:x>
      <cdr:y>0.57004</cdr:y>
    </cdr:from>
    <cdr:to>
      <cdr:x>0.68468</cdr:x>
      <cdr:y>0.79573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94885" y="1335683"/>
          <a:ext cx="1176815" cy="52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400"/>
            <a:t>Количество</a:t>
          </a:r>
          <a:r>
            <a:rPr lang="ru-RU" sz="1400" baseline="0"/>
            <a:t> "</a:t>
          </a:r>
          <a:r>
            <a:rPr lang="ru-RU" sz="1400"/>
            <a:t>3"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13</xdr:row>
      <xdr:rowOff>142875</xdr:rowOff>
    </xdr:from>
    <xdr:to>
      <xdr:col>1</xdr:col>
      <xdr:colOff>1247775</xdr:colOff>
      <xdr:row>21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Группа 2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руппа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1500" y="2619375"/>
              <a:ext cx="1828800" cy="130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Использование срезов возможно только в Excel 2010 и более поздних версий.
Если фигура была изменена в более ранней версии Excel или книга была сохранена в Excel 2003 или более ранней версии, использование данного среда невозможно.</a:t>
              </a:r>
            </a:p>
          </xdr:txBody>
        </xdr:sp>
      </mc:Fallback>
    </mc:AlternateContent>
    <xdr:clientData/>
  </xdr:twoCellAnchor>
  <xdr:twoCellAnchor>
    <xdr:from>
      <xdr:col>4</xdr:col>
      <xdr:colOff>247650</xdr:colOff>
      <xdr:row>14</xdr:row>
      <xdr:rowOff>47625</xdr:rowOff>
    </xdr:from>
    <xdr:to>
      <xdr:col>11</xdr:col>
      <xdr:colOff>371475</xdr:colOff>
      <xdr:row>28</xdr:row>
      <xdr:rowOff>123825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347662</xdr:colOff>
      <xdr:row>3</xdr:row>
      <xdr:rowOff>152400</xdr:rowOff>
    </xdr:from>
    <xdr:to>
      <xdr:col>4</xdr:col>
      <xdr:colOff>4629150</xdr:colOff>
      <xdr:row>18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85725</xdr:colOff>
      <xdr:row>19</xdr:row>
      <xdr:rowOff>76199</xdr:rowOff>
    </xdr:from>
    <xdr:to>
      <xdr:col>4</xdr:col>
      <xdr:colOff>2114550</xdr:colOff>
      <xdr:row>32</xdr:row>
      <xdr:rowOff>133350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База">
              <a:extLs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База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71825" y="3695699"/>
              <a:ext cx="3028950" cy="25336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y" refreshedDate="45958.831466203701" createdVersion="4" refreshedVersion="7" minRefreshableVersion="3" recordCount="90" xr:uid="{00000000-000A-0000-FFFF-FFFF2B000000}">
  <cacheSource type="worksheet">
    <worksheetSource name="Таблица2"/>
  </cacheSource>
  <cacheFields count="9">
    <cacheField name="Фамилия" numFmtId="0">
      <sharedItems count="272">
        <s v="Пчеленок"/>
        <s v="Волкович"/>
        <s v="Ерохин"/>
        <s v="Осинкин"/>
        <s v="Комарова"/>
        <s v="Глазунов"/>
        <s v="Камоликова"/>
        <s v="Куркина"/>
        <s v="Трушко"/>
        <s v="Кучеренко"/>
        <s v="Реутский"/>
        <s v="Кругликов"/>
        <s v="Рыженков"/>
        <s v="Карпекин"/>
        <s v="Ховаев"/>
        <s v="Константинов"/>
        <s v="Юркевич"/>
        <s v="Корнейков"/>
        <s v="Дмитрикова"/>
        <s v="Колмыков"/>
        <s v="Панина"/>
        <s v="Казаков"/>
        <s v="Мишин"/>
        <s v="Зятенков"/>
        <s v="Греков"/>
        <s v="Смоляков"/>
        <s v="Донцова"/>
        <s v="Ольховая"/>
        <s v="Шилкина"/>
        <s v="Зерков"/>
        <s v="Мишаков"/>
        <s v="Нестеров"/>
        <s v="Семенов"/>
        <s v="Дроздов"/>
        <s v="Мешков"/>
        <s v="Протасова"/>
        <s v="Володина"/>
        <s v="Елисеев"/>
        <s v="Лишина"/>
        <s v="Клюжев"/>
        <s v="Прищеп"/>
        <s v="Смирнова"/>
        <s v="Чуйко"/>
        <s v="Александров"/>
        <s v="Григорьева"/>
        <s v="Пристанский"/>
        <s v="Перфильева"/>
        <s v="Хохлов"/>
        <s v="Горбачевская"/>
        <s v="Горбачева"/>
        <s v="Ляшкова"/>
        <s v="Изотов"/>
        <s v="Гришаев"/>
        <s v="Платонов"/>
        <s v="Чернова"/>
        <s v="Авдеенко"/>
        <s v="Свиридов"/>
        <s v="Брухно"/>
        <s v="Костин"/>
        <s v="Демичев"/>
        <s v="Есин"/>
        <s v="Лазоренко"/>
        <s v="Третьяков"/>
        <s v="Приходько"/>
        <s v="Барабах"/>
        <s v="Марченко"/>
        <s v="Ковалёва"/>
        <s v="Юрченко"/>
        <s v="Кожевникова"/>
        <s v="Васильков"/>
        <s v="Костикова"/>
        <s v="Шипулина"/>
        <s v="Попков"/>
        <s v="Долгая"/>
        <s v="Вареников"/>
        <s v="Лукьянов"/>
        <s v="Мальченко"/>
        <s v="Мартынов"/>
        <s v="Веркин"/>
        <s v="Фещенко"/>
        <s v="Седунов"/>
        <s v="Цыганкова"/>
        <s v="Бодрова"/>
        <s v="Мкртчян"/>
        <s v="Попова"/>
        <s v="Романова"/>
        <s v="Луговая"/>
        <s v="Горбачёв"/>
        <s v="Аббасова"/>
        <s v="Керимов" u="1"/>
        <s v="Дрогобужская" u="1"/>
        <s v="Власов" u="1"/>
        <s v="Сазыкина" u="1"/>
        <s v="Фарафонов" u="1"/>
        <s v="Соболев" u="1"/>
        <s v="Кравцова" u="1"/>
        <s v="Сехин" u="1"/>
        <s v="Клюев" u="1"/>
        <s v="Могучев" u="1"/>
        <s v="Афанасьева" u="1"/>
        <s v="Шурда" u="1"/>
        <s v="Медведева" u="1"/>
        <s v="Шмаров" u="1"/>
        <s v="Асташина" u="1"/>
        <s v="Зимин" u="1"/>
        <s v="Антошина" u="1"/>
        <s v="Игуменов" u="1"/>
        <s v="Лихацкий" u="1"/>
        <s v="Капп" u="1"/>
        <s v="Кабыш" u="1"/>
        <s v="Голачев" u="1"/>
        <s v="Кирюшин" u="1"/>
        <s v="Рыжиков" u="1"/>
        <s v="Кулешова" u="1"/>
        <s v="Радзион" u="1"/>
        <s v="Гришина" u="1"/>
        <s v="Ерохина" u="1"/>
        <s v="Макаренко" u="1"/>
        <s v="Левкин" u="1"/>
        <s v="Климович" u="1"/>
        <s v="Кучерявенко" u="1"/>
        <s v="Диланян" u="1"/>
        <s v="Серяков" u="1"/>
        <s v="Фомичёв" u="1"/>
        <s v="Федосеев" u="1"/>
        <s v="Балаенкова" u="1"/>
        <s v="Кирютин" u="1"/>
        <s v="Будзан" u="1"/>
        <s v="Горшков" u="1"/>
        <s v="Столяров" u="1"/>
        <s v="Кузьмин" u="1"/>
        <s v="Шмакова" u="1"/>
        <s v="Вильховая" u="1"/>
        <s v="Браковенко" u="1"/>
        <s v="Полякова" u="1"/>
        <s v="Понышев" u="1"/>
        <s v="Подтыкайлов" u="1"/>
        <s v="Кузькин" u="1"/>
        <s v="Толкачёва" u="1"/>
        <s v="Беляков" u="1"/>
        <s v="Фандюшина" u="1"/>
        <s v="Демчич" u="1"/>
        <s v="Кулешов" u="1"/>
        <s v="Власенко" u="1"/>
        <s v="Собакина" u="1"/>
        <s v="Окунева" u="1"/>
        <s v="Севрюков" u="1"/>
        <s v="Федотова" u="1"/>
        <s v="Соловцов" u="1"/>
        <s v="Силакова" u="1"/>
        <s v="Криштопов" u="1"/>
        <s v="Лосев" u="1"/>
        <s v="Кондрат" u="1"/>
        <s v="Иванова" u="1"/>
        <s v="Кондаурова" u="1"/>
        <s v="Сашникова" u="1"/>
        <s v="Капустин" u="1"/>
        <s v="Карсаков" u="1"/>
        <s v="Гапоченко" u="1"/>
        <s v="Ёрохов" u="1"/>
        <s v="Школин" u="1"/>
        <s v="Прудникова" u="1"/>
        <s v="Смолякова" u="1"/>
        <s v="Витковский" u="1"/>
        <s v="Борисов" u="1"/>
        <s v="Абдуллаев" u="1"/>
        <s v="Пиханов" u="1"/>
        <s v="Коротеева" u="1"/>
        <s v="Карпейкина" u="1"/>
        <s v="Давыдова" u="1"/>
        <s v="Лифанов" u="1"/>
        <s v="Дорохина" u="1"/>
        <s v="Байдаченко" u="1"/>
        <s v="Мелешкин" u="1"/>
        <s v="Тимирязев" u="1"/>
        <s v="Шилкин" u="1"/>
        <s v="Аверин" u="1"/>
        <s v="Таперко" u="1"/>
        <s v="Шишкарев" u="1"/>
        <s v="Симутин" u="1"/>
        <s v="Колоскова" u="1"/>
        <s v="Балесный" u="1"/>
        <s v="Вавин" u="1"/>
        <s v="Сафонов" u="1"/>
        <s v="Струневский" u="1"/>
        <s v="Евдокименко" u="1"/>
        <s v="Сергеева" u="1"/>
        <s v="Горбачёва" u="1"/>
        <s v="Ратникова" u="1"/>
        <s v="Хватькова" u="1"/>
        <s v="Шведов" u="1"/>
        <s v="Кобрусева" u="1"/>
        <s v="Куприна" u="1"/>
        <s v="Максимова" u="1"/>
        <s v="Рекова" u="1"/>
        <s v="Чувасов" u="1"/>
        <s v="Силахина" u="1"/>
        <s v="Андрианова" u="1"/>
        <s v="Свинчуков" u="1"/>
        <s v="Камындо" u="1"/>
        <s v="Шатов" u="1"/>
        <s v="Малинин" u="1"/>
        <s v="Гераськин" u="1"/>
        <s v="Сергеев" u="1"/>
        <s v="Бирюков" u="1"/>
        <s v="Таченков" u="1"/>
        <s v="Корнилова" u="1"/>
        <s v="Гербик" u="1"/>
        <s v="Чичерин" u="1"/>
        <s v="Соцков" u="1"/>
        <s v="Алихмаев" u="1"/>
        <s v="Титова" u="1"/>
        <s v="Петрова" u="1"/>
        <s v="Киреенко" u="1"/>
        <s v="Рябыкин" u="1"/>
        <s v="Колбеев" u="1"/>
        <s v="Лошкарёв" u="1"/>
        <s v="Шкуратов" u="1"/>
        <s v="Амеличкина" u="1"/>
        <s v="Позднякова" u="1"/>
        <s v="Лукичев" u="1"/>
        <s v="Шапочкина" u="1"/>
        <s v="Ледовских" u="1"/>
        <s v="Анохин" u="1"/>
        <s v="Шандрюк" u="1"/>
        <s v="Сорокина" u="1"/>
        <s v="Ничепурина" u="1"/>
        <s v="Антонова" u="1"/>
        <s v="Блохин" u="1"/>
        <s v="Куриленко" u="1"/>
        <s v="Тимошенко" u="1"/>
        <s v="Алдухова" u="1"/>
        <s v="Магаев" u="1"/>
        <s v="Тарасов" u="1"/>
        <s v="Чачило" u="1"/>
        <s v="Хазикова" u="1"/>
        <s v="Шумилов" u="1"/>
        <s v="Ломакина" u="1"/>
        <s v="Лакизо" u="1"/>
        <s v="Саласина" u="1"/>
        <s v="Сафронова" u="1"/>
        <s v="Шарыгина" u="1"/>
        <s v="Ткачева" u="1"/>
        <s v="Желудова" u="1"/>
        <s v="Петрухин" u="1"/>
        <s v="Горбатенко" u="1"/>
        <s v="Вырвин" u="1"/>
        <s v="Трошкина" u="1"/>
        <s v="Акулова" u="1"/>
        <s v="Кулиничева" u="1"/>
        <s v="Савиночкин" u="1"/>
        <s v="Моисеев" u="1"/>
        <s v="Ярцев" u="1"/>
        <s v="Высоцкий" u="1"/>
        <s v="Александрович" u="1"/>
        <s v="Бауэр" u="1"/>
        <s v="Афонаськин" u="1"/>
        <s v="Шишкова" u="1"/>
        <s v="Чередник" u="1"/>
        <s v="Заворыкина" u="1"/>
        <s v="Кондрашова" u="1"/>
        <s v="Гапонова" u="1"/>
        <s v="Дородных" u="1"/>
        <s v="Толкачев" u="1"/>
        <s v="Чернов" u="1"/>
        <s v="Мостовая" u="1"/>
        <s v="Моторина" u="1"/>
        <s v="Криворучко" u="1"/>
        <s v="Прошин" u="1"/>
        <s v="Зуй" u="1"/>
        <s v="Ужакин" u="1"/>
        <s v="Шелгунов" u="1"/>
      </sharedItems>
    </cacheField>
    <cacheField name="Группа" numFmtId="0">
      <sharedItems containsSemiMixedTypes="0" containsString="0" containsNumber="1" containsInteger="1" minValue="41" maxValue="401" count="5">
        <n v="41"/>
        <n v="44"/>
        <n v="42"/>
        <n v="46"/>
        <n v="401" u="1"/>
      </sharedItems>
    </cacheField>
    <cacheField name="Пол" numFmtId="0">
      <sharedItems count="2">
        <s v="жен."/>
        <s v="муж."/>
      </sharedItems>
    </cacheField>
    <cacheField name="Сроки" numFmtId="0">
      <sharedItems/>
    </cacheField>
    <cacheField name="Категория" numFmtId="0">
      <sharedItems/>
    </cacheField>
    <cacheField name="Специализация" numFmtId="0">
      <sharedItems/>
    </cacheField>
    <cacheField name="База" numFmtId="0">
      <sharedItems count="89">
        <s v="МБОУ Гимназия №7"/>
        <s v="МБОУ СОШ №60"/>
        <s v="МБОУ СОШ №45"/>
        <s v="МБОУ СОШ №1"/>
        <s v="МБОУ Лицей №27"/>
        <s v="МБОУ СОШ №72"/>
        <s v="МБОУ Лицей №2"/>
        <s v="СК &quot;Брянск&quot;" u="1"/>
        <s v="Лицей №2" u="1"/>
        <s v="МБОУ СОШ №12 г.Брянска" u="1"/>
        <s v="МБОУ СОШ №14 г.Брянска" u="1"/>
        <s v="МБОУ СОШ №43 г.Брянска" u="1"/>
        <s v="МБОУ СОШ №51 г.Брянска" u="1"/>
        <s v="МБОУ СОШ №55 г.Брянска" u="1"/>
        <s v="МБОУ &quot;Снежская гимназия&quot; Брянского р-на" u="1"/>
        <s v="МБУДО Климовская ДЮСШ п.Климово Брянской области" u="1"/>
        <s v="СМОУ СОШ №5 г.Карачева Брянской области" u="1"/>
        <s v="АНО &quot;ФСК &quot;Варяг&quot;" u="1"/>
        <s v="МБОУ &quot;Лицей №27 им. Героя Советского Союза И.Е.Кустова&quot;" u="1"/>
        <s v="ГБУ БО СШОР по лыжным гонкам" u="1"/>
        <s v="МБОУ &quot;Стекляннорадицкая СОШ&quot; Брянского р-на" u="1"/>
        <s v="МБОУ СОШ №2 г.Дятьково" u="1"/>
        <s v="МБОУ СОШ №12" u="1"/>
        <s v="МБОУ СОШ №6 ст.Пластуновская" u="1"/>
        <s v="ГБПОУ СПО &quot;Брянский строительный колледж им.профессора Н.Е.Жуковского&quot;" u="1"/>
        <s v="МБОУ &quot;Жарынская ОШ им. Л.С.Осипенкова&quot;" u="1"/>
        <s v="АМБУ СШОР &quot;Олимп&quot;" u="1"/>
        <s v="МКОУ ДО &quot;Сухиничский Центр дополнительного образования&quot;" u="1"/>
        <s v="МБУ ФСО СШОР &quot;Авангард&quot;" u="1"/>
        <s v="МБДОУ д/с № 1 &quot;Тюльпанчик&quot;" u="1"/>
        <s v="МБУ &quot;Спортивная школа &quot;Торпедо&quot;" u="1"/>
        <s v="МАУ СП СШ №7 г.Барнаул" u="1"/>
        <s v="МБОУ СОШ №52" u="1"/>
        <s v="ОАНО &quot;НОШ №1&quot;" u="1"/>
        <s v="МБУ СШОР ПО БОРЬБЕ «Дом спорта»" u="1"/>
        <s v="МБОУ СШОР по спортивной гимнастике" u="1"/>
        <s v="МБОУ Липницкая СОШ Севского р-на Брянской области" u="1"/>
        <s v="МБУ СШОР &quot;Олимп&quot;" u="1"/>
        <s v="Фитнес-клуб In Stretch г.Брянска" u="1"/>
        <s v="ГБ ПОУ &quot;Брянский техникум профессиональных технологий и сферы услуг&quot;" u="1"/>
        <s v="МБОУ &quot;Гимназия №1&quot; г.Почеп Брянской области" u="1"/>
        <s v="МБОУ Стародубская СОШ №1" u="1"/>
        <s v="МБУДО &quot;Стародубская ДЮСШ&quot;" u="1"/>
        <s v="ГБО БО СШОР &quot;Русь&quot;" u="1"/>
        <s v="МОУ &quot;Миасская СОШ №2&quot;" u="1"/>
        <s v="МБОУ &quot;Гимназия&quot; г.Новозыбкова Брянской области" u="1"/>
        <s v="МБОУ СОШ №1 г. Севск" u="1"/>
        <s v="Центр реабилитаци инвалидов" u="1"/>
        <s v="ГАУ БО &quot;Дворец единоборств&quot;" u="1"/>
        <s v="ГАУ СОК &quot;Брянск" u="1"/>
        <s v="МБОУ Нетьинская СОШ им. Ю.Лёвкина Брянского р-на Брянской области" u="1"/>
        <s v="МБДОУ д/с №149 &quot;Сказочный&quot;" u="1"/>
        <s v="Спортивная школа &quot;Аксоспорт32&quot; г.Брянска" u="1"/>
        <s v="ГАУК БО &quot;Областной методический центр &quot;Народное творчество&quot;" u="1"/>
        <s v="МКОУ СОШ №6 им. А.И.Светилова г.Людиново Калужской области" u="1"/>
        <s v="ГБУБО СШОР &quot;Русь&quot;" u="1"/>
        <s v="МБОУ Локотская СОШ №1 им. П.А.Маркова" u="1"/>
        <s v="МБОУ Городецкая СОШ Трубчевского р-на Брянской области" u="1"/>
        <s v="МБОУ Меленская СОШ Стародубского р-на Брянской области" u="1"/>
        <s v="АНП &quot;Футбольный клуб &quot;Динамо-Брянск&quot;" u="1"/>
        <s v="Спортивный клуб &quot;Брянск&quot;" u="1"/>
        <s v="МКОУ &quot;СОШ №2&quot; г.Сухиничи Калужской обалсти" u="1"/>
        <s v="АНО &quot;Центр реабилитации инвалидов&quot;" u="1"/>
        <s v="МАОУ Гостиловская ООШ Жуковского р-на Брянской области" u="1"/>
        <s v="МБУДО ДЮСШ им. В.И.Шкурного" u="1"/>
        <s v="СШ №3 ст. Динской Краснодарского края" u="1"/>
        <s v="МБОУ Шкрябинская СОШ Стародубского р-на Брянской области" u="1"/>
        <s v="МБОУ СОШ №53" u="1"/>
        <s v="МБОУ СОШ №36" u="1"/>
        <s v="МБОУ СШ №3 г.Десногорск Смоленской области" u="1"/>
        <s v="МБОУ &quot;Молотинская СОШ&quot; Брянского р-на" u="1"/>
        <s v="МБОУ СШ №10 г.Рославля Смоленской области" u="1"/>
        <s v="ГБПОУ &quot;Брянский строительный колледж им.профессора Н.Е.Жуковского&quot;" u="1"/>
        <s v="МБОУ СОШ №34 г.Смоленска" u="1"/>
        <s v="МАУ ФкиС брянский городской спортивный комбинат &quot;Спартак&quot;" u="1"/>
        <s v="МБОУСОШ №52" u="1"/>
        <s v="МАУ ФСК &quot;Олимп&quot; Дятьковского р-на Брянской области" u="1"/>
        <s v="АНО СЦРД &quot;Гармония&quot;" u="1"/>
        <s v="МБОУ &quot;Нетьинская СОШ им. Ю.Лёвкина&quot;" u="1"/>
        <s v="МБОУ Овстугская СОШ им. Ф.И.Тютчева" u="1"/>
        <s v="МБОУ СОШ №8 г.Клинцы" u="1"/>
        <s v="МБОУ СОШ №56" u="1"/>
        <s v="МБОУ Клетнянская СОШ №2" u="1"/>
        <s v="БГСК ПО СШОР &quot;Спартак&quot; г.Брянск" u="1"/>
        <s v="МБОУ СОШ №9" u="1"/>
        <s v="МАОУ &quot;Гимназия №1&quot; г.Брянска" u="1"/>
        <s v="Фитнес-клуб Non-Stop г.Брянска" u="1"/>
        <s v="МКОУ &quot;Полюдовская ООШ&quot; Калужской области" u="1"/>
        <s v="МКОУ ООШ №5 г.Людиново Калужской области" u="1"/>
      </sharedItems>
    </cacheField>
    <cacheField name="Методист" numFmtId="0">
      <sharedItems count="13">
        <s v="Анисова М.Ю."/>
        <s v="Тихонова И.В."/>
        <s v="Величко В.И."/>
        <s v="Дмитроченков А.Е."/>
        <s v="Карпенкова Е.Н."/>
        <s v="Михалева Н.Н."/>
        <s v="Ковтун Н.В."/>
        <s v="Филатов К.В." u="1"/>
        <s v="Горлин Ю.В." u="1"/>
        <s v="Колесников А.И." u="1"/>
        <s v="Колесникова И.В." u="1"/>
        <s v="Межгородский Г.М." u="1"/>
        <s v="Зобкова Е.А." u="1"/>
      </sharedItems>
    </cacheField>
    <cacheField name="Оценка" numFmtId="0">
      <sharedItems containsSemiMixedTypes="0" containsString="0" containsNumber="1" containsInteger="1" minValue="0" maxValue="5" count="5">
        <n v="4"/>
        <n v="5"/>
        <n v="3"/>
        <n v="0" u="1"/>
        <n v="2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x v="0"/>
    <x v="0"/>
    <x v="0"/>
    <s v="01.10.2025 - 29.10.2025"/>
    <s v="Бюджет"/>
    <s v="легкая атлетика"/>
    <x v="0"/>
    <x v="0"/>
    <x v="0"/>
  </r>
  <r>
    <x v="1"/>
    <x v="1"/>
    <x v="1"/>
    <s v="01.10.2025 - 29.10.2025"/>
    <s v="Бюджет"/>
    <s v="футбол"/>
    <x v="1"/>
    <x v="1"/>
    <x v="1"/>
  </r>
  <r>
    <x v="2"/>
    <x v="2"/>
    <x v="1"/>
    <s v="01.10.2025 - 29.10.2025"/>
    <s v="Бюджет"/>
    <s v="футбол"/>
    <x v="2"/>
    <x v="2"/>
    <x v="2"/>
  </r>
  <r>
    <x v="3"/>
    <x v="1"/>
    <x v="1"/>
    <s v="01.10.2025 - 29.10.2025"/>
    <s v="Бюджет"/>
    <s v="лыжный спорт"/>
    <x v="3"/>
    <x v="3"/>
    <x v="1"/>
  </r>
  <r>
    <x v="4"/>
    <x v="1"/>
    <x v="0"/>
    <s v="01.10.2025 - 29.10.2025"/>
    <s v="Бюджет"/>
    <s v="лыжный спорт"/>
    <x v="2"/>
    <x v="2"/>
    <x v="1"/>
  </r>
  <r>
    <x v="5"/>
    <x v="0"/>
    <x v="1"/>
    <s v="01.10.2025 - 29.10.2025"/>
    <s v="Бюджет"/>
    <s v="легкая атлетика"/>
    <x v="4"/>
    <x v="4"/>
    <x v="1"/>
  </r>
  <r>
    <x v="6"/>
    <x v="1"/>
    <x v="0"/>
    <s v="01.10.2025 - 29.10.2025"/>
    <s v="Бюджет"/>
    <s v="лыжный спорт"/>
    <x v="2"/>
    <x v="2"/>
    <x v="1"/>
  </r>
  <r>
    <x v="7"/>
    <x v="1"/>
    <x v="0"/>
    <s v="01.10.2025 - 29.10.2025"/>
    <s v="Бюджет"/>
    <s v="лыжный спорт"/>
    <x v="2"/>
    <x v="2"/>
    <x v="1"/>
  </r>
  <r>
    <x v="8"/>
    <x v="2"/>
    <x v="1"/>
    <s v="01.10.2025 - 29.10.2025"/>
    <s v="Бюджет"/>
    <s v="хоккей"/>
    <x v="2"/>
    <x v="2"/>
    <x v="2"/>
  </r>
  <r>
    <x v="9"/>
    <x v="0"/>
    <x v="1"/>
    <s v="01.10.2025 - 29.10.2025"/>
    <s v="Бюджет"/>
    <s v="легкая атлетика"/>
    <x v="3"/>
    <x v="3"/>
    <x v="1"/>
  </r>
  <r>
    <x v="10"/>
    <x v="0"/>
    <x v="1"/>
    <s v="01.10.2025 - 29.10.2025"/>
    <s v="Бюджет"/>
    <s v="легкая атлетика"/>
    <x v="5"/>
    <x v="5"/>
    <x v="1"/>
  </r>
  <r>
    <x v="11"/>
    <x v="2"/>
    <x v="1"/>
    <s v="01.10.2025 - 29.10.2025"/>
    <s v="Бюджет"/>
    <s v="футбол"/>
    <x v="2"/>
    <x v="2"/>
    <x v="2"/>
  </r>
  <r>
    <x v="12"/>
    <x v="1"/>
    <x v="1"/>
    <s v="01.10.2025 - 29.10.2025"/>
    <s v="Бюджет"/>
    <s v="дзюдо"/>
    <x v="1"/>
    <x v="1"/>
    <x v="1"/>
  </r>
  <r>
    <x v="13"/>
    <x v="2"/>
    <x v="1"/>
    <s v="01.10.2025 - 29.10.2025"/>
    <s v="Бюджет"/>
    <s v="футбол"/>
    <x v="4"/>
    <x v="4"/>
    <x v="1"/>
  </r>
  <r>
    <x v="14"/>
    <x v="2"/>
    <x v="1"/>
    <s v="01.10.2025 - 29.10.2025"/>
    <s v="Бюджет"/>
    <s v="волейбол"/>
    <x v="0"/>
    <x v="0"/>
    <x v="0"/>
  </r>
  <r>
    <x v="15"/>
    <x v="2"/>
    <x v="1"/>
    <s v="01.10.2025 - 29.10.2025"/>
    <s v="Бюджет"/>
    <s v="футбол"/>
    <x v="2"/>
    <x v="2"/>
    <x v="2"/>
  </r>
  <r>
    <x v="16"/>
    <x v="1"/>
    <x v="1"/>
    <s v="01.10.2025 - 29.10.2025"/>
    <s v="Бюджет"/>
    <s v="дзюдо"/>
    <x v="1"/>
    <x v="1"/>
    <x v="0"/>
  </r>
  <r>
    <x v="17"/>
    <x v="2"/>
    <x v="1"/>
    <s v="01.10.2025 - 29.10.2025"/>
    <s v="Бюджет"/>
    <s v="хоккей"/>
    <x v="0"/>
    <x v="0"/>
    <x v="0"/>
  </r>
  <r>
    <x v="18"/>
    <x v="0"/>
    <x v="0"/>
    <s v="01.10.2025 - 29.10.2025"/>
    <s v="Бюджет"/>
    <s v="легкая атлетика"/>
    <x v="4"/>
    <x v="4"/>
    <x v="1"/>
  </r>
  <r>
    <x v="19"/>
    <x v="2"/>
    <x v="1"/>
    <s v="01.10.2025 - 29.10.2025"/>
    <s v="Бюджет"/>
    <s v="хоккей"/>
    <x v="4"/>
    <x v="4"/>
    <x v="2"/>
  </r>
  <r>
    <x v="20"/>
    <x v="1"/>
    <x v="0"/>
    <s v="01.10.2025 - 29.10.2025"/>
    <s v="Бюджет"/>
    <s v="легкая атлетика"/>
    <x v="2"/>
    <x v="2"/>
    <x v="1"/>
  </r>
  <r>
    <x v="21"/>
    <x v="1"/>
    <x v="1"/>
    <s v="01.10.2025 - 29.10.2025"/>
    <s v="Бюджет"/>
    <s v="единоборства"/>
    <x v="4"/>
    <x v="4"/>
    <x v="1"/>
  </r>
  <r>
    <x v="22"/>
    <x v="1"/>
    <x v="1"/>
    <s v="01.10.2025 - 29.10.2025"/>
    <s v="Бюджет"/>
    <s v="лыжный спорт"/>
    <x v="3"/>
    <x v="3"/>
    <x v="1"/>
  </r>
  <r>
    <x v="23"/>
    <x v="2"/>
    <x v="1"/>
    <s v="01.10.2025 - 29.10.2025"/>
    <s v="Бюджет"/>
    <s v="футбол"/>
    <x v="4"/>
    <x v="4"/>
    <x v="1"/>
  </r>
  <r>
    <x v="24"/>
    <x v="2"/>
    <x v="1"/>
    <s v="01.10.2025 - 29.10.2025"/>
    <s v="Бюджет"/>
    <s v="футбол"/>
    <x v="0"/>
    <x v="0"/>
    <x v="0"/>
  </r>
  <r>
    <x v="25"/>
    <x v="0"/>
    <x v="1"/>
    <s v="01.10.2025 - 29.10.2025"/>
    <s v="Бюджет"/>
    <s v="легкая атлетика"/>
    <x v="3"/>
    <x v="3"/>
    <x v="2"/>
  </r>
  <r>
    <x v="26"/>
    <x v="0"/>
    <x v="0"/>
    <s v="01.10.2025 - 29.10.2025"/>
    <s v="Бюджет"/>
    <s v="легкая атлетика"/>
    <x v="3"/>
    <x v="3"/>
    <x v="1"/>
  </r>
  <r>
    <x v="27"/>
    <x v="0"/>
    <x v="0"/>
    <s v="01.10.2025 - 29.10.2025"/>
    <s v="Бюджет"/>
    <s v="легкая атлетика"/>
    <x v="1"/>
    <x v="1"/>
    <x v="1"/>
  </r>
  <r>
    <x v="28"/>
    <x v="2"/>
    <x v="0"/>
    <s v="01.10.2025 - 29.10.2025"/>
    <s v="Бюджет"/>
    <s v="баскетбол"/>
    <x v="0"/>
    <x v="0"/>
    <x v="1"/>
  </r>
  <r>
    <x v="29"/>
    <x v="1"/>
    <x v="1"/>
    <s v="01.10.2025 - 29.10.2025"/>
    <s v="Бюджет"/>
    <s v="вольная борьба"/>
    <x v="4"/>
    <x v="4"/>
    <x v="1"/>
  </r>
  <r>
    <x v="30"/>
    <x v="2"/>
    <x v="1"/>
    <s v="01.10.2025 - 29.10.2025"/>
    <s v="Бюджет"/>
    <s v="футбол"/>
    <x v="4"/>
    <x v="4"/>
    <x v="0"/>
  </r>
  <r>
    <x v="31"/>
    <x v="0"/>
    <x v="1"/>
    <s v="01.10.2025 - 29.10.2025"/>
    <s v="Бюджет"/>
    <s v="дзюдо"/>
    <x v="4"/>
    <x v="4"/>
    <x v="0"/>
  </r>
  <r>
    <x v="32"/>
    <x v="2"/>
    <x v="1"/>
    <s v="01.10.2025 - 29.10.2025"/>
    <s v="Бюджет"/>
    <s v="баскетбол"/>
    <x v="0"/>
    <x v="0"/>
    <x v="0"/>
  </r>
  <r>
    <x v="33"/>
    <x v="2"/>
    <x v="1"/>
    <s v="01.10.2025 - 29.10.2025"/>
    <s v="Бюджет"/>
    <s v="футбол"/>
    <x v="0"/>
    <x v="0"/>
    <x v="2"/>
  </r>
  <r>
    <x v="34"/>
    <x v="0"/>
    <x v="1"/>
    <s v="01.10.2025 - 29.10.2025"/>
    <s v="Бюджет"/>
    <s v="легкая атлетика"/>
    <x v="3"/>
    <x v="3"/>
    <x v="1"/>
  </r>
  <r>
    <x v="35"/>
    <x v="2"/>
    <x v="0"/>
    <s v="01.10.2025 - 29.10.2025"/>
    <s v="Бюджет"/>
    <s v="волейбол"/>
    <x v="3"/>
    <x v="3"/>
    <x v="1"/>
  </r>
  <r>
    <x v="36"/>
    <x v="2"/>
    <x v="0"/>
    <s v="01.10.2025 - 29.10.2025"/>
    <s v="Бюджет"/>
    <s v="гимнастика"/>
    <x v="0"/>
    <x v="0"/>
    <x v="0"/>
  </r>
  <r>
    <x v="37"/>
    <x v="1"/>
    <x v="1"/>
    <s v="01.10.2025 - 29.10.2025"/>
    <s v="Бюджет"/>
    <s v="вольная борьба"/>
    <x v="4"/>
    <x v="4"/>
    <x v="1"/>
  </r>
  <r>
    <x v="38"/>
    <x v="0"/>
    <x v="0"/>
    <s v="01.10.2025 - 29.10.2025"/>
    <s v="Бюджет"/>
    <s v="легкая атлетика"/>
    <x v="5"/>
    <x v="5"/>
    <x v="2"/>
  </r>
  <r>
    <x v="39"/>
    <x v="2"/>
    <x v="1"/>
    <s v="01.10.2025 - 29.10.2025"/>
    <s v="Бюджет"/>
    <s v="футбол"/>
    <x v="4"/>
    <x v="4"/>
    <x v="2"/>
  </r>
  <r>
    <x v="40"/>
    <x v="2"/>
    <x v="1"/>
    <s v="01.10.2025 - 29.10.2025"/>
    <s v="Бюджет"/>
    <s v="волейбол"/>
    <x v="3"/>
    <x v="3"/>
    <x v="2"/>
  </r>
  <r>
    <x v="41"/>
    <x v="0"/>
    <x v="0"/>
    <s v="01.10.2025 - 29.10.2025"/>
    <s v="Бюджет"/>
    <s v="легкая атлетика"/>
    <x v="5"/>
    <x v="5"/>
    <x v="0"/>
  </r>
  <r>
    <x v="42"/>
    <x v="3"/>
    <x v="1"/>
    <s v="01.10.2025 - 29.10.2025"/>
    <s v="Бюджет"/>
    <s v="адаптивная ФК"/>
    <x v="5"/>
    <x v="5"/>
    <x v="2"/>
  </r>
  <r>
    <x v="43"/>
    <x v="3"/>
    <x v="1"/>
    <s v="01.10.2025 - 29.10.2025"/>
    <s v="Бюджет"/>
    <s v="адаптивная ФК"/>
    <x v="6"/>
    <x v="6"/>
    <x v="0"/>
  </r>
  <r>
    <x v="44"/>
    <x v="3"/>
    <x v="0"/>
    <s v="01.10.2025 - 29.10.2025"/>
    <s v="Бюджет"/>
    <s v="адаптивная ФК"/>
    <x v="6"/>
    <x v="6"/>
    <x v="1"/>
  </r>
  <r>
    <x v="45"/>
    <x v="3"/>
    <x v="1"/>
    <s v="01.10.2025 - 29.10.2025"/>
    <s v="Бюджет"/>
    <s v="адаптивная ФК"/>
    <x v="5"/>
    <x v="5"/>
    <x v="1"/>
  </r>
  <r>
    <x v="46"/>
    <x v="3"/>
    <x v="0"/>
    <s v="01.10.2025 - 29.10.2025"/>
    <s v="Бюджет"/>
    <s v="адаптивная ФК"/>
    <x v="6"/>
    <x v="6"/>
    <x v="0"/>
  </r>
  <r>
    <x v="47"/>
    <x v="3"/>
    <x v="1"/>
    <s v="01.10.2025 - 29.10.2025"/>
    <s v="Бюджет"/>
    <s v="адаптивная ФК"/>
    <x v="6"/>
    <x v="6"/>
    <x v="0"/>
  </r>
  <r>
    <x v="48"/>
    <x v="3"/>
    <x v="0"/>
    <s v="01.10.2025 - 29.10.2025"/>
    <s v="Бюджет"/>
    <s v="адаптивная ФК"/>
    <x v="5"/>
    <x v="5"/>
    <x v="1"/>
  </r>
  <r>
    <x v="49"/>
    <x v="3"/>
    <x v="0"/>
    <s v="01.10.2025 - 29.10.2025"/>
    <s v="Бюджет"/>
    <s v="адаптивная ФК"/>
    <x v="6"/>
    <x v="6"/>
    <x v="1"/>
  </r>
  <r>
    <x v="50"/>
    <x v="3"/>
    <x v="0"/>
    <s v="01.10.2025 - 29.10.2025"/>
    <s v="Бюджет"/>
    <s v="адаптивная ФК"/>
    <x v="5"/>
    <x v="5"/>
    <x v="0"/>
  </r>
  <r>
    <x v="51"/>
    <x v="3"/>
    <x v="1"/>
    <s v="01.10.2025 - 29.10.2025"/>
    <s v="Бюджет"/>
    <s v="адаптивная ФК"/>
    <x v="6"/>
    <x v="6"/>
    <x v="0"/>
  </r>
  <r>
    <x v="52"/>
    <x v="3"/>
    <x v="1"/>
    <s v="01.10.2025 - 29.10.2025"/>
    <s v="Бюджет"/>
    <s v="адаптивная ФК"/>
    <x v="6"/>
    <x v="6"/>
    <x v="0"/>
  </r>
  <r>
    <x v="53"/>
    <x v="3"/>
    <x v="1"/>
    <s v="01.10.2025 - 29.10.2025"/>
    <s v="Бюджет"/>
    <s v="адаптивная ФК"/>
    <x v="4"/>
    <x v="4"/>
    <x v="1"/>
  </r>
  <r>
    <x v="54"/>
    <x v="3"/>
    <x v="0"/>
    <s v="01.10.2025 - 29.10.2025"/>
    <s v="Бюджет"/>
    <s v="адаптивная ФК"/>
    <x v="6"/>
    <x v="6"/>
    <x v="1"/>
  </r>
  <r>
    <x v="55"/>
    <x v="3"/>
    <x v="1"/>
    <s v="01.10.2025 - 29.10.2025"/>
    <s v="Бюджет"/>
    <s v="адаптивная ФК"/>
    <x v="5"/>
    <x v="5"/>
    <x v="0"/>
  </r>
  <r>
    <x v="56"/>
    <x v="3"/>
    <x v="1"/>
    <s v="01.10.2025 - 29.10.2025"/>
    <s v="Бюджет"/>
    <s v="адаптивная ФК"/>
    <x v="5"/>
    <x v="5"/>
    <x v="1"/>
  </r>
  <r>
    <x v="57"/>
    <x v="3"/>
    <x v="1"/>
    <s v="01.10.2025 - 29.10.2025"/>
    <s v="Бюджет"/>
    <s v="адаптивная ФК"/>
    <x v="5"/>
    <x v="5"/>
    <x v="1"/>
  </r>
  <r>
    <x v="58"/>
    <x v="0"/>
    <x v="1"/>
    <s v="01.10.2025 - 29.10.2025"/>
    <s v="Бюджет"/>
    <s v="легкая атлетика"/>
    <x v="0"/>
    <x v="0"/>
    <x v="1"/>
  </r>
  <r>
    <x v="59"/>
    <x v="0"/>
    <x v="1"/>
    <s v="01.10.2025 - 29.10.2025"/>
    <s v="Договор"/>
    <s v="легкая атлетика"/>
    <x v="3"/>
    <x v="3"/>
    <x v="0"/>
  </r>
  <r>
    <x v="60"/>
    <x v="0"/>
    <x v="1"/>
    <s v="01.10.2025 - 29.10.2025"/>
    <s v="Договор"/>
    <s v="легкая атлетика"/>
    <x v="0"/>
    <x v="0"/>
    <x v="2"/>
  </r>
  <r>
    <x v="61"/>
    <x v="0"/>
    <x v="0"/>
    <s v="01.10.2025 - 29.10.2025"/>
    <s v="Договор"/>
    <s v="легкая атлетика"/>
    <x v="0"/>
    <x v="0"/>
    <x v="0"/>
  </r>
  <r>
    <x v="62"/>
    <x v="0"/>
    <x v="1"/>
    <s v="01.10.2025 - 29.10.2025"/>
    <s v="Договор"/>
    <s v="легкая атлетика"/>
    <x v="5"/>
    <x v="5"/>
    <x v="1"/>
  </r>
  <r>
    <x v="63"/>
    <x v="0"/>
    <x v="1"/>
    <s v="01.10.2025 - 29.10.2025"/>
    <s v="Договор"/>
    <s v="легкая атлетика"/>
    <x v="3"/>
    <x v="3"/>
    <x v="2"/>
  </r>
  <r>
    <x v="64"/>
    <x v="0"/>
    <x v="1"/>
    <s v="01.10.2025 - 29.10.2025"/>
    <s v="Договор"/>
    <s v="легкая атлетика"/>
    <x v="2"/>
    <x v="2"/>
    <x v="0"/>
  </r>
  <r>
    <x v="65"/>
    <x v="0"/>
    <x v="0"/>
    <s v="01.10.2025 - 29.10.2025"/>
    <s v="Договор"/>
    <s v="легкая атлетика"/>
    <x v="5"/>
    <x v="5"/>
    <x v="0"/>
  </r>
  <r>
    <x v="66"/>
    <x v="0"/>
    <x v="0"/>
    <s v="01.10.2025 - 29.10.2025"/>
    <s v="Договор"/>
    <s v="легкая атлетика"/>
    <x v="3"/>
    <x v="3"/>
    <x v="0"/>
  </r>
  <r>
    <x v="67"/>
    <x v="0"/>
    <x v="0"/>
    <s v="01.10.2025 - 29.10.2025"/>
    <s v="Бюджет"/>
    <s v="легкая атлетика"/>
    <x v="6"/>
    <x v="6"/>
    <x v="1"/>
  </r>
  <r>
    <x v="68"/>
    <x v="2"/>
    <x v="0"/>
    <s v="01.10.2025 - 29.10.2025"/>
    <s v="Договор"/>
    <s v="волейбол"/>
    <x v="3"/>
    <x v="3"/>
    <x v="1"/>
  </r>
  <r>
    <x v="69"/>
    <x v="3"/>
    <x v="1"/>
    <s v="01.10.2025 - 29.10.2025"/>
    <s v="Договор"/>
    <s v="адаптивная ФК"/>
    <x v="6"/>
    <x v="6"/>
    <x v="0"/>
  </r>
  <r>
    <x v="70"/>
    <x v="3"/>
    <x v="0"/>
    <s v="01.10.2025 - 29.10.2025"/>
    <s v="Договор"/>
    <s v="адаптивная ФК"/>
    <x v="6"/>
    <x v="6"/>
    <x v="0"/>
  </r>
  <r>
    <x v="71"/>
    <x v="3"/>
    <x v="0"/>
    <s v="01.10.2025 - 29.10.2025"/>
    <s v="Бюджет"/>
    <s v="адаптивная ФК"/>
    <x v="6"/>
    <x v="6"/>
    <x v="1"/>
  </r>
  <r>
    <x v="72"/>
    <x v="3"/>
    <x v="1"/>
    <s v="01.10.2025 - 29.10.2025"/>
    <s v="Бюджет"/>
    <s v="адаптивная ФК"/>
    <x v="6"/>
    <x v="6"/>
    <x v="0"/>
  </r>
  <r>
    <x v="73"/>
    <x v="1"/>
    <x v="0"/>
    <s v="01.10.2025 - 29.10.2025"/>
    <s v="Договор"/>
    <s v="вольная борьба"/>
    <x v="1"/>
    <x v="1"/>
    <x v="1"/>
  </r>
  <r>
    <x v="74"/>
    <x v="1"/>
    <x v="1"/>
    <s v="01.10.2025 - 29.10.2025"/>
    <s v="Договор"/>
    <s v="вольная борьба"/>
    <x v="1"/>
    <x v="1"/>
    <x v="1"/>
  </r>
  <r>
    <x v="75"/>
    <x v="1"/>
    <x v="1"/>
    <s v="01.10.2025 - 29.10.2025"/>
    <s v="Договор"/>
    <s v="футбол"/>
    <x v="1"/>
    <x v="1"/>
    <x v="1"/>
  </r>
  <r>
    <x v="76"/>
    <x v="1"/>
    <x v="1"/>
    <s v="01.10.2025 - 29.10.2025"/>
    <s v="Договор"/>
    <s v="футбол"/>
    <x v="2"/>
    <x v="2"/>
    <x v="1"/>
  </r>
  <r>
    <x v="77"/>
    <x v="1"/>
    <x v="1"/>
    <s v="01.10.2025 - 29.10.2025"/>
    <s v="Договор"/>
    <s v="футбол"/>
    <x v="1"/>
    <x v="1"/>
    <x v="1"/>
  </r>
  <r>
    <x v="78"/>
    <x v="1"/>
    <x v="1"/>
    <s v="01.10.2025 - 29.10.2025"/>
    <s v="Договор"/>
    <s v="легкая атлетика"/>
    <x v="1"/>
    <x v="1"/>
    <x v="1"/>
  </r>
  <r>
    <x v="79"/>
    <x v="1"/>
    <x v="1"/>
    <s v="01.10.2025 - 29.10.2025"/>
    <s v="Бюджет"/>
    <s v="вольная борьба"/>
    <x v="1"/>
    <x v="1"/>
    <x v="1"/>
  </r>
  <r>
    <x v="80"/>
    <x v="2"/>
    <x v="1"/>
    <s v="01.10.2025 - 29.10.2025"/>
    <s v="Договор"/>
    <s v="баскетбол"/>
    <x v="0"/>
    <x v="0"/>
    <x v="0"/>
  </r>
  <r>
    <x v="81"/>
    <x v="2"/>
    <x v="0"/>
    <s v="01.10.2025 - 29.10.2025"/>
    <s v="Бюджет"/>
    <s v="самбо"/>
    <x v="2"/>
    <x v="2"/>
    <x v="0"/>
  </r>
  <r>
    <x v="82"/>
    <x v="2"/>
    <x v="0"/>
    <s v="01.10.2025 - 29.10.2025"/>
    <s v="Бюджет"/>
    <s v="легкая атлетика"/>
    <x v="0"/>
    <x v="0"/>
    <x v="0"/>
  </r>
  <r>
    <x v="83"/>
    <x v="2"/>
    <x v="0"/>
    <s v="01.10.2025 - 29.10.2025"/>
    <s v="Бюджет"/>
    <s v="дзюдо"/>
    <x v="5"/>
    <x v="5"/>
    <x v="2"/>
  </r>
  <r>
    <x v="84"/>
    <x v="2"/>
    <x v="0"/>
    <s v="01.10.2025 - 29.10.2025"/>
    <s v="Бюджет"/>
    <s v="легкая атлетика"/>
    <x v="2"/>
    <x v="2"/>
    <x v="0"/>
  </r>
  <r>
    <x v="85"/>
    <x v="2"/>
    <x v="0"/>
    <s v="01.10.2025 - 29.10.2025"/>
    <s v="Бюджет"/>
    <s v="легкая атлетика"/>
    <x v="2"/>
    <x v="2"/>
    <x v="0"/>
  </r>
  <r>
    <x v="41"/>
    <x v="2"/>
    <x v="0"/>
    <s v="01.10.2025 - 29.10.2025"/>
    <s v="Бюджет"/>
    <s v="легкая атлетика"/>
    <x v="2"/>
    <x v="2"/>
    <x v="0"/>
  </r>
  <r>
    <x v="86"/>
    <x v="1"/>
    <x v="0"/>
    <s v="01.10.2025 - 29.10.2025"/>
    <s v="Договор"/>
    <s v="баскетбол"/>
    <x v="4"/>
    <x v="4"/>
    <x v="1"/>
  </r>
  <r>
    <x v="87"/>
    <x v="1"/>
    <x v="1"/>
    <s v="01.10.2025 - 29.10.2025"/>
    <s v="Договор"/>
    <s v="дзюдо"/>
    <x v="1"/>
    <x v="1"/>
    <x v="0"/>
  </r>
  <r>
    <x v="88"/>
    <x v="1"/>
    <x v="0"/>
    <s v="01.10.2025 - 29.10.2025"/>
    <s v="Бюджет"/>
    <s v="волейбол"/>
    <x v="3"/>
    <x v="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СводнаяТаблица1" cacheId="8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4" indent="0" outline="1" outlineData="1" multipleFieldFilters="0" chartFormat="7">
  <location ref="A4:B12" firstHeaderRow="1" firstDataRow="1" firstDataCol="1" rowPageCount="1" colPageCount="1"/>
  <pivotFields count="9">
    <pivotField showAll="0"/>
    <pivotField showAll="0">
      <items count="6">
        <item x="0"/>
        <item x="2"/>
        <item x="1"/>
        <item x="3"/>
        <item m="1" x="4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axis="axisRow" showAll="0">
      <items count="90">
        <item m="1" x="26"/>
        <item m="1" x="62"/>
        <item m="1" x="77"/>
        <item m="1" x="59"/>
        <item m="1" x="48"/>
        <item m="1" x="49"/>
        <item m="1" x="53"/>
        <item m="1" x="39"/>
        <item m="1" x="43"/>
        <item m="1" x="72"/>
        <item m="1" x="24"/>
        <item m="1" x="19"/>
        <item m="1" x="85"/>
        <item m="1" x="63"/>
        <item m="1" x="31"/>
        <item m="1" x="74"/>
        <item m="1" x="29"/>
        <item m="1" x="51"/>
        <item m="1" x="40"/>
        <item m="1" x="45"/>
        <item m="1" x="25"/>
        <item m="1" x="18"/>
        <item m="1" x="70"/>
        <item m="1" x="78"/>
        <item m="1" x="14"/>
        <item m="1" x="20"/>
        <item m="1" x="22"/>
        <item m="1" x="10"/>
        <item m="1" x="11"/>
        <item x="2"/>
        <item m="1" x="12"/>
        <item m="1" x="32"/>
        <item m="1" x="23"/>
        <item x="1"/>
        <item m="1" x="80"/>
        <item m="1" x="84"/>
        <item m="1" x="41"/>
        <item m="1" x="35"/>
        <item m="1" x="30"/>
        <item m="1" x="37"/>
        <item m="1" x="34"/>
        <item m="1" x="28"/>
        <item m="1" x="42"/>
        <item m="1" x="64"/>
        <item m="1" x="87"/>
        <item m="1" x="61"/>
        <item m="1" x="27"/>
        <item m="1" x="44"/>
        <item m="1" x="16"/>
        <item m="1" x="65"/>
        <item m="1" x="38"/>
        <item m="1" x="86"/>
        <item m="1" x="47"/>
        <item m="1" x="67"/>
        <item x="3"/>
        <item m="1" x="55"/>
        <item m="1" x="81"/>
        <item m="1" x="66"/>
        <item m="1" x="68"/>
        <item x="6"/>
        <item m="1" x="13"/>
        <item m="1" x="17"/>
        <item m="1" x="33"/>
        <item m="1" x="52"/>
        <item m="1" x="9"/>
        <item m="1" x="56"/>
        <item m="1" x="88"/>
        <item x="4"/>
        <item m="1" x="79"/>
        <item m="1" x="71"/>
        <item m="1" x="58"/>
        <item m="1" x="50"/>
        <item m="1" x="15"/>
        <item m="1" x="69"/>
        <item m="1" x="21"/>
        <item m="1" x="7"/>
        <item m="1" x="46"/>
        <item m="1" x="60"/>
        <item m="1" x="36"/>
        <item m="1" x="75"/>
        <item m="1" x="82"/>
        <item m="1" x="54"/>
        <item m="1" x="73"/>
        <item m="1" x="83"/>
        <item m="1" x="76"/>
        <item m="1" x="57"/>
        <item x="0"/>
        <item x="5"/>
        <item m="1" x="8"/>
        <item t="default"/>
      </items>
    </pivotField>
    <pivotField showAll="0">
      <items count="14">
        <item x="0"/>
        <item x="2"/>
        <item m="1" x="8"/>
        <item x="3"/>
        <item m="1" x="12"/>
        <item x="4"/>
        <item x="6"/>
        <item m="1" x="9"/>
        <item m="1" x="10"/>
        <item m="1" x="11"/>
        <item x="5"/>
        <item x="1"/>
        <item m="1" x="7"/>
        <item t="default"/>
      </items>
    </pivotField>
    <pivotField dataField="1" showAll="0"/>
  </pivotFields>
  <rowFields count="1">
    <field x="6"/>
  </rowFields>
  <rowItems count="8">
    <i>
      <x v="29"/>
    </i>
    <i>
      <x v="33"/>
    </i>
    <i>
      <x v="54"/>
    </i>
    <i>
      <x v="59"/>
    </i>
    <i>
      <x v="67"/>
    </i>
    <i>
      <x v="86"/>
    </i>
    <i>
      <x v="87"/>
    </i>
    <i t="grand">
      <x/>
    </i>
  </rowItems>
  <colItems count="1">
    <i/>
  </colItems>
  <pageFields count="1">
    <pageField fld="2" hier="-1"/>
  </pageFields>
  <dataFields count="1">
    <dataField name="Среднее по полю Оценка" fld="8" subtotal="average" baseField="3" baseItem="0" numFmtId="164"/>
  </dataFields>
  <formats count="2">
    <format dxfId="9">
      <pivotArea collapsedLevelsAreSubtotals="1" fieldPosition="0">
        <references count="1">
          <reference field="6" count="1">
            <x v="3"/>
          </reference>
        </references>
      </pivotArea>
    </format>
    <format dxfId="8">
      <pivotArea outline="0" fieldPosition="0">
        <references count="1">
          <reference field="4294967294" count="1">
            <x v="0"/>
          </reference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3457E7-EB48-405D-BBA2-735B80C29989}" name="СводнаяТаблица1" cacheId="8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4" indent="0" outline="1" outlineData="1" multipleFieldFilters="0" chartFormat="13">
  <location ref="A3:B6" firstHeaderRow="1" firstDataRow="1" firstDataCol="1"/>
  <pivotFields count="9">
    <pivotField dataField="1"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Количество по полю Фамилия" fld="0" subtotal="count" baseField="0" baseItem="0"/>
  </dataFields>
  <chartFormats count="6">
    <chartFormat chart="1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2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2" format="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СводнаяТаблица2" cacheId="8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4" indent="0" outline="1" outlineData="1" multipleFieldFilters="0" chartFormat="20">
  <location ref="B3:C7" firstHeaderRow="1" firstDataRow="1" firstDataCol="1"/>
  <pivotFields count="9">
    <pivotField showAll="0"/>
    <pivotField showAll="0">
      <items count="6">
        <item x="0"/>
        <item x="2"/>
        <item x="1"/>
        <item x="3"/>
        <item m="1" x="4"/>
        <item t="default"/>
      </items>
    </pivotField>
    <pivotField showAll="0"/>
    <pivotField showAll="0"/>
    <pivotField showAll="0"/>
    <pivotField showAll="0"/>
    <pivotField showAll="0"/>
    <pivotField showAll="0">
      <items count="14">
        <item x="0"/>
        <item x="2"/>
        <item m="1" x="8"/>
        <item x="3"/>
        <item m="1" x="12"/>
        <item x="4"/>
        <item x="6"/>
        <item m="1" x="9"/>
        <item m="1" x="10"/>
        <item m="1" x="11"/>
        <item x="5"/>
        <item x="1"/>
        <item m="1" x="7"/>
        <item t="default"/>
      </items>
    </pivotField>
    <pivotField axis="axisRow" dataField="1" showAll="0">
      <items count="6">
        <item x="2"/>
        <item x="0"/>
        <item x="1"/>
        <item m="1" x="4"/>
        <item m="1" x="3"/>
        <item t="default"/>
      </items>
    </pivotField>
  </pivotFields>
  <rowFields count="1">
    <field x="8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Количество по полю Оценка" fld="8" subtotal="count" baseField="5" baseItem="1"/>
  </dataFields>
  <chartFormats count="2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4" format="2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4" format="2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9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9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9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2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2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6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6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6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7" format="4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4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7" format="42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7" format="43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8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37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8" format="38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8" format="39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СводнаяТаблица2" cacheId="8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4" indent="0" outline="1" outlineData="1" multipleFieldFilters="0" chartFormat="27">
  <location ref="A3:B7" firstHeaderRow="1" firstDataRow="1" firstDataCol="1"/>
  <pivotFields count="9">
    <pivotField showAll="0"/>
    <pivotField showAll="0">
      <items count="6">
        <item x="0"/>
        <item x="2"/>
        <item x="1"/>
        <item x="3"/>
        <item m="1" x="4"/>
        <item t="default"/>
      </items>
    </pivotField>
    <pivotField showAll="0"/>
    <pivotField showAll="0"/>
    <pivotField showAll="0"/>
    <pivotField showAll="0"/>
    <pivotField showAll="0"/>
    <pivotField showAll="0">
      <items count="14">
        <item x="0"/>
        <item x="2"/>
        <item m="1" x="8"/>
        <item x="3"/>
        <item m="1" x="12"/>
        <item x="4"/>
        <item x="6"/>
        <item m="1" x="9"/>
        <item m="1" x="10"/>
        <item m="1" x="11"/>
        <item x="5"/>
        <item x="1"/>
        <item m="1" x="7"/>
        <item t="default"/>
      </items>
    </pivotField>
    <pivotField axis="axisRow" dataField="1" showAll="0">
      <items count="6">
        <item x="2"/>
        <item x="0"/>
        <item x="1"/>
        <item m="1" x="4"/>
        <item m="1" x="3"/>
        <item t="default"/>
      </items>
    </pivotField>
  </pivotFields>
  <rowFields count="1">
    <field x="8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Среднее по полю Оценка" fld="8" subtotal="average" baseField="5" baseItem="0"/>
  </dataFields>
  <formats count="1">
    <format dxfId="7">
      <pivotArea grandRow="1" outline="0" collapsedLevelsAreSubtotals="1" fieldPosition="0"/>
    </format>
  </formats>
  <chartFormats count="2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4" format="2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4" format="2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9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9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9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2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2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6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6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6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7" format="4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4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7" format="42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7" format="43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8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37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8" format="38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8" format="39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2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СводнаяТаблица2" cacheId="8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4" indent="0" outline="1" outlineData="1" multipleFieldFilters="0" chartFormat="7">
  <location ref="A3:B93" firstHeaderRow="1" firstDataRow="1" firstDataCol="1"/>
  <pivotFields count="9">
    <pivotField axis="axisRow" showAll="0" sortType="ascending">
      <items count="273">
        <item m="1" x="165"/>
        <item m="1" x="176"/>
        <item m="1" x="227"/>
        <item m="1" x="103"/>
        <item m="1" x="256"/>
        <item m="1" x="172"/>
        <item m="1" x="125"/>
        <item m="1" x="255"/>
        <item m="1" x="139"/>
        <item m="1" x="133"/>
        <item m="1" x="127"/>
        <item m="1" x="132"/>
        <item m="1" x="143"/>
        <item m="1" x="245"/>
        <item sd="0" m="1" x="128"/>
        <item m="1" x="115"/>
        <item m="1" x="141"/>
        <item m="1" x="121"/>
        <item m="1" x="262"/>
        <item m="1" x="171"/>
        <item m="1" x="90"/>
        <item m="1" x="185"/>
        <item m="1" x="116"/>
        <item m="1" x="243"/>
        <item m="1" x="259"/>
        <item m="1" x="269"/>
        <item m="1" x="109"/>
        <item m="1" x="108"/>
        <item m="1" x="157"/>
        <item m="1" x="213"/>
        <item m="1" x="97"/>
        <item m="1" x="191"/>
        <item m="1" x="260"/>
        <item m="1" x="150"/>
        <item m="1" x="118"/>
        <item m="1" x="170"/>
        <item m="1" x="237"/>
        <item m="1" x="151"/>
        <item m="1" x="220"/>
        <item m="1" x="117"/>
        <item x="22"/>
        <item sd="0" m="1" x="145"/>
        <item m="1" x="212"/>
        <item m="1" x="166"/>
        <item m="1" x="219"/>
        <item m="1" x="194"/>
        <item m="1" x="239"/>
        <item m="1" x="183"/>
        <item m="1" x="240"/>
        <item m="1" x="203"/>
        <item m="1" x="179"/>
        <item m="1" x="162"/>
        <item m="1" x="148"/>
        <item m="1" x="209"/>
        <item m="1" x="184"/>
        <item m="1" x="177"/>
        <item m="1" x="233"/>
        <item m="1" x="263"/>
        <item m="1" x="270"/>
        <item m="1" x="124"/>
        <item m="1" x="258"/>
        <item sd="0" m="1" x="264"/>
        <item m="1" x="208"/>
        <item m="1" x="195"/>
        <item m="1" x="224"/>
        <item m="1" x="241"/>
        <item m="1" x="200"/>
        <item m="1" x="271"/>
        <item m="1" x="257"/>
        <item m="1" x="160"/>
        <item m="1" x="131"/>
        <item m="1" x="102"/>
        <item x="67"/>
        <item m="1" x="248"/>
        <item m="1" x="222"/>
        <item m="1" x="232"/>
        <item m="1" x="268"/>
        <item m="1" x="218"/>
        <item m="1" x="182"/>
        <item m="1" x="202"/>
        <item m="1" x="187"/>
        <item m="1" x="159"/>
        <item m="1" x="106"/>
        <item m="1" x="89"/>
        <item m="1" x="180"/>
        <item m="1" x="210"/>
        <item m="1" x="236"/>
        <item m="1" x="249"/>
        <item m="1" x="206"/>
        <item m="1" x="167"/>
        <item m="1" x="137"/>
        <item m="1" x="113"/>
        <item m="1" x="120"/>
        <item m="1" x="216"/>
        <item m="1" x="265"/>
        <item m="1" x="266"/>
        <item x="20"/>
        <item m="1" x="136"/>
        <item m="1" x="135"/>
        <item m="1" x="188"/>
        <item m="1" x="214"/>
        <item m="1" x="92"/>
        <item m="1" x="146"/>
        <item m="1" x="96"/>
        <item m="1" x="149"/>
        <item m="1" x="196"/>
        <item m="1" x="129"/>
        <item m="1" x="230"/>
        <item m="1" x="211"/>
        <item m="1" x="231"/>
        <item m="1" x="254"/>
        <item m="1" x="223"/>
        <item m="1" x="181"/>
        <item m="1" x="204"/>
        <item m="1" x="261"/>
        <item m="1" x="207"/>
        <item m="1" x="110"/>
        <item m="1" x="104"/>
        <item m="1" x="126"/>
        <item m="1" x="152"/>
        <item m="1" x="142"/>
        <item m="1" x="193"/>
        <item m="1" x="173"/>
        <item m="1" x="226"/>
        <item m="1" x="134"/>
        <item m="1" x="114"/>
        <item m="1" x="250"/>
        <item m="1" x="225"/>
        <item m="1" x="205"/>
        <item m="1" x="247"/>
        <item m="1" x="123"/>
        <item m="1" x="234"/>
        <item m="1" x="175"/>
        <item m="1" x="100"/>
        <item m="1" x="252"/>
        <item m="1" x="91"/>
        <item m="1" x="246"/>
        <item m="1" x="158"/>
        <item m="1" x="156"/>
        <item m="1" x="215"/>
        <item m="1" x="192"/>
        <item m="1" x="238"/>
        <item m="1" x="107"/>
        <item m="1" x="201"/>
        <item m="1" x="251"/>
        <item m="1" x="155"/>
        <item m="1" x="186"/>
        <item m="1" x="122"/>
        <item m="1" x="242"/>
        <item m="1" x="138"/>
        <item m="1" x="140"/>
        <item m="1" x="147"/>
        <item m="1" x="235"/>
        <item m="1" x="221"/>
        <item m="1" x="217"/>
        <item m="1" x="253"/>
        <item m="1" x="197"/>
        <item m="1" x="105"/>
        <item m="1" x="164"/>
        <item m="1" x="163"/>
        <item x="44"/>
        <item m="1" x="153"/>
        <item m="1" x="168"/>
        <item m="1" x="95"/>
        <item m="1" x="267"/>
        <item m="1" x="130"/>
        <item m="1" x="101"/>
        <item m="1" x="98"/>
        <item m="1" x="244"/>
        <item m="1" x="112"/>
        <item m="1" x="198"/>
        <item m="1" x="94"/>
        <item m="1" x="174"/>
        <item m="1" x="190"/>
        <item m="1" x="93"/>
        <item m="1" x="199"/>
        <item m="1" x="144"/>
        <item m="1" x="111"/>
        <item m="1" x="189"/>
        <item m="1" x="178"/>
        <item m="1" x="119"/>
        <item m="1" x="99"/>
        <item m="1" x="229"/>
        <item m="1" x="228"/>
        <item m="1" x="161"/>
        <item m="1" x="154"/>
        <item m="1" x="16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1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6">
        <item x="0"/>
        <item x="2"/>
        <item x="1"/>
        <item x="3"/>
        <item m="1" x="4"/>
        <item t="default"/>
      </items>
    </pivotField>
    <pivotField showAll="0"/>
    <pivotField showAll="0"/>
    <pivotField showAll="0"/>
    <pivotField showAll="0"/>
    <pivotField showAll="0">
      <items count="90">
        <item m="1" x="26"/>
        <item m="1" x="17"/>
        <item m="1" x="62"/>
        <item m="1" x="77"/>
        <item m="1" x="59"/>
        <item m="1" x="83"/>
        <item m="1" x="48"/>
        <item m="1" x="49"/>
        <item m="1" x="53"/>
        <item m="1" x="39"/>
        <item m="1" x="43"/>
        <item m="1" x="72"/>
        <item m="1" x="24"/>
        <item m="1" x="19"/>
        <item m="1" x="55"/>
        <item m="1" x="8"/>
        <item m="1" x="85"/>
        <item m="1" x="63"/>
        <item m="1" x="31"/>
        <item m="1" x="74"/>
        <item m="1" x="76"/>
        <item m="1" x="29"/>
        <item m="1" x="51"/>
        <item m="1" x="40"/>
        <item m="1" x="45"/>
        <item m="1" x="25"/>
        <item m="1" x="18"/>
        <item m="1" x="70"/>
        <item m="1" x="78"/>
        <item m="1" x="14"/>
        <item m="1" x="20"/>
        <item x="0"/>
        <item m="1" x="57"/>
        <item m="1" x="82"/>
        <item m="1" x="36"/>
        <item x="6"/>
        <item x="4"/>
        <item m="1" x="56"/>
        <item m="1" x="58"/>
        <item m="1" x="50"/>
        <item m="1" x="79"/>
        <item x="3"/>
        <item m="1" x="46"/>
        <item m="1" x="22"/>
        <item m="1" x="9"/>
        <item m="1" x="10"/>
        <item m="1" x="21"/>
        <item m="1" x="73"/>
        <item m="1" x="68"/>
        <item m="1" x="11"/>
        <item x="2"/>
        <item m="1" x="12"/>
        <item m="1" x="32"/>
        <item m="1" x="67"/>
        <item m="1" x="13"/>
        <item m="1" x="81"/>
        <item m="1" x="23"/>
        <item x="1"/>
        <item x="5"/>
        <item m="1" x="80"/>
        <item m="1" x="84"/>
        <item m="1" x="41"/>
        <item m="1" x="71"/>
        <item m="1" x="69"/>
        <item m="1" x="35"/>
        <item m="1" x="66"/>
        <item m="1" x="75"/>
        <item m="1" x="30"/>
        <item m="1" x="37"/>
        <item m="1" x="34"/>
        <item m="1" x="28"/>
        <item m="1" x="42"/>
        <item m="1" x="64"/>
        <item m="1" x="15"/>
        <item m="1" x="87"/>
        <item m="1" x="61"/>
        <item m="1" x="27"/>
        <item m="1" x="88"/>
        <item m="1" x="54"/>
        <item m="1" x="44"/>
        <item m="1" x="33"/>
        <item m="1" x="7"/>
        <item m="1" x="16"/>
        <item m="1" x="52"/>
        <item m="1" x="60"/>
        <item m="1" x="65"/>
        <item m="1" x="38"/>
        <item m="1" x="86"/>
        <item m="1" x="47"/>
        <item t="default"/>
      </items>
    </pivotField>
    <pivotField showAll="0">
      <items count="14">
        <item x="0"/>
        <item x="2"/>
        <item m="1" x="8"/>
        <item x="3"/>
        <item m="1" x="12"/>
        <item x="4"/>
        <item x="6"/>
        <item m="1" x="9"/>
        <item m="1" x="10"/>
        <item m="1" x="11"/>
        <item x="5"/>
        <item x="1"/>
        <item m="1" x="7"/>
        <item t="default"/>
      </items>
    </pivotField>
    <pivotField dataField="1" showAll="0"/>
  </pivotFields>
  <rowFields count="1">
    <field x="0"/>
  </rowFields>
  <rowItems count="90">
    <i>
      <x v="227"/>
    </i>
    <i>
      <x v="210"/>
    </i>
    <i>
      <x v="266"/>
    </i>
    <i>
      <x v="218"/>
    </i>
    <i>
      <x v="195"/>
    </i>
    <i>
      <x v="223"/>
    </i>
    <i>
      <x v="202"/>
    </i>
    <i>
      <x v="224"/>
    </i>
    <i>
      <x v="189"/>
    </i>
    <i>
      <x v="225"/>
    </i>
    <i>
      <x v="206"/>
    </i>
    <i>
      <x v="244"/>
    </i>
    <i>
      <x v="198"/>
    </i>
    <i>
      <x v="247"/>
    </i>
    <i>
      <x v="228"/>
    </i>
    <i>
      <x v="243"/>
    </i>
    <i>
      <x v="187"/>
    </i>
    <i>
      <x v="203"/>
    </i>
    <i>
      <x v="245"/>
    </i>
    <i>
      <x v="204"/>
    </i>
    <i>
      <x v="215"/>
    </i>
    <i>
      <x v="209"/>
    </i>
    <i>
      <x v="248"/>
    </i>
    <i>
      <x v="270"/>
    </i>
    <i>
      <x v="249"/>
    </i>
    <i>
      <x v="231"/>
    </i>
    <i>
      <x v="250"/>
    </i>
    <i>
      <x v="235"/>
    </i>
    <i>
      <x v="252"/>
    </i>
    <i>
      <x v="239"/>
    </i>
    <i>
      <x v="253"/>
    </i>
    <i>
      <x v="221"/>
    </i>
    <i>
      <x v="255"/>
    </i>
    <i>
      <x v="226"/>
    </i>
    <i>
      <x v="263"/>
    </i>
    <i>
      <x v="234"/>
    </i>
    <i>
      <x v="264"/>
    </i>
    <i>
      <x v="217"/>
    </i>
    <i>
      <x v="265"/>
    </i>
    <i>
      <x v="230"/>
    </i>
    <i>
      <x v="216"/>
    </i>
    <i>
      <x v="201"/>
    </i>
    <i>
      <x v="267"/>
    </i>
    <i>
      <x v="236"/>
    </i>
    <i>
      <x v="268"/>
    </i>
    <i>
      <x v="40"/>
    </i>
    <i>
      <x v="199"/>
    </i>
    <i>
      <x v="229"/>
    </i>
    <i>
      <x v="251"/>
    </i>
    <i>
      <x v="207"/>
    </i>
    <i>
      <x v="219"/>
    </i>
    <i>
      <x v="233"/>
    </i>
    <i>
      <x v="220"/>
    </i>
    <i>
      <x v="194"/>
    </i>
    <i>
      <x v="254"/>
    </i>
    <i>
      <x v="237"/>
    </i>
    <i>
      <x v="200"/>
    </i>
    <i>
      <x v="211"/>
    </i>
    <i>
      <x v="256"/>
    </i>
    <i>
      <x v="241"/>
    </i>
    <i>
      <x v="257"/>
    </i>
    <i>
      <x v="212"/>
    </i>
    <i>
      <x v="258"/>
    </i>
    <i>
      <x v="214"/>
    </i>
    <i>
      <x v="259"/>
    </i>
    <i>
      <x v="196"/>
    </i>
    <i>
      <x v="260"/>
    </i>
    <i>
      <x v="188"/>
    </i>
    <i>
      <x v="261"/>
    </i>
    <i>
      <x v="232"/>
    </i>
    <i>
      <x v="262"/>
    </i>
    <i>
      <x v="96"/>
    </i>
    <i>
      <x v="222"/>
    </i>
    <i>
      <x v="240"/>
    </i>
    <i>
      <x v="160"/>
    </i>
    <i>
      <x v="213"/>
    </i>
    <i>
      <x v="190"/>
    </i>
    <i>
      <x v="197"/>
    </i>
    <i>
      <x v="191"/>
    </i>
    <i>
      <x v="208"/>
    </i>
    <i>
      <x v="192"/>
    </i>
    <i>
      <x v="242"/>
    </i>
    <i>
      <x v="72"/>
    </i>
    <i>
      <x v="193"/>
    </i>
    <i>
      <x v="269"/>
    </i>
    <i>
      <x v="246"/>
    </i>
    <i>
      <x v="205"/>
    </i>
    <i>
      <x v="238"/>
    </i>
    <i>
      <x v="271"/>
    </i>
    <i t="grand">
      <x/>
    </i>
  </rowItems>
  <colItems count="1">
    <i/>
  </colItems>
  <dataFields count="1">
    <dataField name="Среднее по полю Оценка" fld="8" subtotal="average" baseField="0" baseItem="64"/>
  </dataFields>
  <chartFormats count="2">
    <chartFormat chart="0" format="5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6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BA4349-9EE0-4D03-AFE7-774C4A81B42C}" name="СводнаяТаблица2" cacheId="8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4" indent="0" outline="1" outlineData="1" multipleFieldFilters="0" chartFormat="8">
  <location ref="A3:B11" firstHeaderRow="1" firstDataRow="1" firstDataCol="1" rowPageCount="1" colPageCount="1"/>
  <pivotFields count="9">
    <pivotField showAll="0"/>
    <pivotField showAll="0"/>
    <pivotField showAll="0"/>
    <pivotField showAll="0"/>
    <pivotField showAll="0"/>
    <pivotField showAll="0"/>
    <pivotField axis="axisRow" showAll="0">
      <items count="90">
        <item m="1" x="26"/>
        <item m="1" x="17"/>
        <item m="1" x="62"/>
        <item m="1" x="77"/>
        <item m="1" x="59"/>
        <item m="1" x="83"/>
        <item m="1" x="48"/>
        <item m="1" x="49"/>
        <item m="1" x="53"/>
        <item m="1" x="39"/>
        <item m="1" x="43"/>
        <item m="1" x="72"/>
        <item m="1" x="24"/>
        <item m="1" x="19"/>
        <item m="1" x="55"/>
        <item m="1" x="8"/>
        <item m="1" x="85"/>
        <item m="1" x="63"/>
        <item m="1" x="31"/>
        <item m="1" x="74"/>
        <item m="1" x="76"/>
        <item m="1" x="29"/>
        <item m="1" x="51"/>
        <item m="1" x="40"/>
        <item m="1" x="45"/>
        <item m="1" x="25"/>
        <item m="1" x="18"/>
        <item m="1" x="70"/>
        <item m="1" x="78"/>
        <item m="1" x="14"/>
        <item m="1" x="20"/>
        <item x="0"/>
        <item m="1" x="57"/>
        <item m="1" x="82"/>
        <item m="1" x="36"/>
        <item x="6"/>
        <item x="4"/>
        <item m="1" x="56"/>
        <item m="1" x="58"/>
        <item m="1" x="50"/>
        <item m="1" x="79"/>
        <item x="3"/>
        <item m="1" x="46"/>
        <item m="1" x="22"/>
        <item m="1" x="9"/>
        <item m="1" x="10"/>
        <item m="1" x="21"/>
        <item m="1" x="73"/>
        <item m="1" x="68"/>
        <item m="1" x="11"/>
        <item x="2"/>
        <item m="1" x="12"/>
        <item m="1" x="32"/>
        <item m="1" x="67"/>
        <item m="1" x="13"/>
        <item m="1" x="81"/>
        <item m="1" x="23"/>
        <item x="1"/>
        <item x="5"/>
        <item m="1" x="80"/>
        <item m="1" x="84"/>
        <item m="1" x="41"/>
        <item m="1" x="71"/>
        <item m="1" x="69"/>
        <item m="1" x="35"/>
        <item m="1" x="66"/>
        <item m="1" x="75"/>
        <item m="1" x="30"/>
        <item m="1" x="37"/>
        <item m="1" x="34"/>
        <item m="1" x="28"/>
        <item m="1" x="42"/>
        <item m="1" x="64"/>
        <item m="1" x="15"/>
        <item m="1" x="87"/>
        <item m="1" x="61"/>
        <item m="1" x="27"/>
        <item m="1" x="88"/>
        <item m="1" x="54"/>
        <item m="1" x="44"/>
        <item m="1" x="33"/>
        <item m="1" x="7"/>
        <item m="1" x="16"/>
        <item m="1" x="52"/>
        <item m="1" x="60"/>
        <item m="1" x="65"/>
        <item m="1" x="38"/>
        <item m="1" x="86"/>
        <item m="1" x="47"/>
        <item t="default"/>
      </items>
    </pivotField>
    <pivotField axis="axisPage" showAll="0">
      <items count="14">
        <item x="0"/>
        <item x="2"/>
        <item m="1" x="8"/>
        <item x="3"/>
        <item m="1" x="12"/>
        <item x="4"/>
        <item x="6"/>
        <item m="1" x="9"/>
        <item m="1" x="10"/>
        <item m="1" x="11"/>
        <item x="5"/>
        <item x="1"/>
        <item m="1" x="7"/>
        <item t="default"/>
      </items>
    </pivotField>
    <pivotField dataField="1" showAll="0"/>
  </pivotFields>
  <rowFields count="1">
    <field x="6"/>
  </rowFields>
  <rowItems count="8">
    <i>
      <x v="31"/>
    </i>
    <i>
      <x v="35"/>
    </i>
    <i>
      <x v="36"/>
    </i>
    <i>
      <x v="41"/>
    </i>
    <i>
      <x v="50"/>
    </i>
    <i>
      <x v="57"/>
    </i>
    <i>
      <x v="58"/>
    </i>
    <i t="grand">
      <x/>
    </i>
  </rowItems>
  <colItems count="1">
    <i/>
  </colItems>
  <pageFields count="1">
    <pageField fld="7" hier="-1"/>
  </pageFields>
  <dataFields count="1">
    <dataField name="Среднее по полю Оценка" fld="8" subtotal="average" baseField="3" baseItem="31" numFmtId="164"/>
  </dataFields>
  <chartFormats count="2">
    <chartFormat chart="0" format="5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6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Методист" xr10:uid="{00000000-0013-0000-FFFF-FFFF01000000}" sourceName="Методист">
  <pivotTables>
    <pivotTable tabId="2" name="СводнаяТаблица1"/>
    <pivotTable tabId="7" name="СводнаяТаблица2"/>
    <pivotTable tabId="5" name="СводнаяТаблица2"/>
    <pivotTable tabId="8" name="СводнаяТаблица2"/>
  </pivotTables>
  <data>
    <tabular pivotCacheId="1">
      <items count="13">
        <i x="0" s="1"/>
        <i x="2" s="1"/>
        <i x="3" s="1"/>
        <i x="4" s="1"/>
        <i x="6" s="1"/>
        <i x="5" s="1"/>
        <i x="1" s="1"/>
        <i x="8" s="1" nd="1"/>
        <i x="12" s="1" nd="1"/>
        <i x="9" s="1" nd="1"/>
        <i x="10" s="1" nd="1"/>
        <i x="11" s="1" nd="1"/>
        <i x="7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Группа" xr10:uid="{00000000-0013-0000-FFFF-FFFF02000000}" sourceName="Группа">
  <pivotTables>
    <pivotTable tabId="5" name="СводнаяТаблица2"/>
    <pivotTable tabId="7" name="СводнаяТаблица2"/>
    <pivotTable tabId="2" name="СводнаяТаблица1"/>
    <pivotTable tabId="8" name="СводнаяТаблица2"/>
  </pivotTables>
  <data>
    <tabular pivotCacheId="1">
      <items count="5">
        <i x="0" s="1"/>
        <i x="2" s="1"/>
        <i x="1" s="1"/>
        <i x="3" s="1"/>
        <i x="4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База" xr10:uid="{00000000-0013-0000-FFFF-FFFF03000000}" sourceName="База">
  <pivotTables>
    <pivotTable tabId="7" name="СводнаяТаблица2"/>
  </pivotTables>
  <data>
    <tabular pivotCacheId="1">
      <items count="89">
        <i x="0" s="1"/>
        <i x="6" s="1"/>
        <i x="4" s="1"/>
        <i x="3" s="1"/>
        <i x="2" s="1"/>
        <i x="1" s="1"/>
        <i x="5" s="1"/>
        <i x="26" s="1" nd="1"/>
        <i x="17" s="1" nd="1"/>
        <i x="62" s="1" nd="1"/>
        <i x="77" s="1" nd="1"/>
        <i x="59" s="1" nd="1"/>
        <i x="83" s="1" nd="1"/>
        <i x="48" s="1" nd="1"/>
        <i x="49" s="1" nd="1"/>
        <i x="53" s="1" nd="1"/>
        <i x="39" s="1" nd="1"/>
        <i x="43" s="1" nd="1"/>
        <i x="72" s="1" nd="1"/>
        <i x="24" s="1" nd="1"/>
        <i x="19" s="1" nd="1"/>
        <i x="55" s="1" nd="1"/>
        <i x="8" s="1" nd="1"/>
        <i x="85" s="1" nd="1"/>
        <i x="63" s="1" nd="1"/>
        <i x="31" s="1" nd="1"/>
        <i x="74" s="1" nd="1"/>
        <i x="76" s="1" nd="1"/>
        <i x="29" s="1" nd="1"/>
        <i x="51" s="1" nd="1"/>
        <i x="40" s="1" nd="1"/>
        <i x="45" s="1" nd="1"/>
        <i x="25" s="1" nd="1"/>
        <i x="18" s="1" nd="1"/>
        <i x="70" s="1" nd="1"/>
        <i x="78" s="1" nd="1"/>
        <i x="14" s="1" nd="1"/>
        <i x="20" s="1" nd="1"/>
        <i x="57" s="1" nd="1"/>
        <i x="82" s="1" nd="1"/>
        <i x="36" s="1" nd="1"/>
        <i x="56" s="1" nd="1"/>
        <i x="58" s="1" nd="1"/>
        <i x="50" s="1" nd="1"/>
        <i x="79" s="1" nd="1"/>
        <i x="46" s="1" nd="1"/>
        <i x="22" s="1" nd="1"/>
        <i x="9" s="1" nd="1"/>
        <i x="10" s="1" nd="1"/>
        <i x="21" s="1" nd="1"/>
        <i x="73" s="1" nd="1"/>
        <i x="68" s="1" nd="1"/>
        <i x="11" s="1" nd="1"/>
        <i x="12" s="1" nd="1"/>
        <i x="32" s="1" nd="1"/>
        <i x="67" s="1" nd="1"/>
        <i x="13" s="1" nd="1"/>
        <i x="81" s="1" nd="1"/>
        <i x="23" s="1" nd="1"/>
        <i x="80" s="1" nd="1"/>
        <i x="84" s="1" nd="1"/>
        <i x="41" s="1" nd="1"/>
        <i x="71" s="1" nd="1"/>
        <i x="69" s="1" nd="1"/>
        <i x="35" s="1" nd="1"/>
        <i x="66" s="1" nd="1"/>
        <i x="75" s="1" nd="1"/>
        <i x="30" s="1" nd="1"/>
        <i x="37" s="1" nd="1"/>
        <i x="34" s="1" nd="1"/>
        <i x="28" s="1" nd="1"/>
        <i x="42" s="1" nd="1"/>
        <i x="64" s="1" nd="1"/>
        <i x="15" s="1" nd="1"/>
        <i x="87" s="1" nd="1"/>
        <i x="61" s="1" nd="1"/>
        <i x="27" s="1" nd="1"/>
        <i x="88" s="1" nd="1"/>
        <i x="54" s="1" nd="1"/>
        <i x="44" s="1" nd="1"/>
        <i x="33" s="1" nd="1"/>
        <i x="7" s="1" nd="1"/>
        <i x="16" s="1" nd="1"/>
        <i x="52" s="1" nd="1"/>
        <i x="60" s="1" nd="1"/>
        <i x="65" s="1" nd="1"/>
        <i x="38" s="1" nd="1"/>
        <i x="86" s="1" nd="1"/>
        <i x="47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База1" xr10:uid="{C47C54EC-1CE3-4B15-B190-6A66BB6532F3}" sourceName="База">
  <extLst>
    <x:ext xmlns:x15="http://schemas.microsoft.com/office/spreadsheetml/2010/11/main" uri="{2F2917AC-EB37-4324-AD4E-5DD8C200BD13}">
      <x15:tableSlicerCache tableId="1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Методист" xr10:uid="{00000000-0014-0000-FFFF-FFFF01000000}" cache="Срез_Методист" caption="Методист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Группа" xr10:uid="{00000000-0014-0000-FFFF-FFFF02000000}" cache="Срез_Группа" caption="Группа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Группа 2" xr10:uid="{00000000-0014-0000-FFFF-FFFF03000000}" cache="Срез_Группа" caption="Группа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База" xr10:uid="{00000000-0014-0000-FFFF-FFFF04000000}" cache="Срез_База" caption="База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База 1" xr10:uid="{AC509627-6C19-4103-82B4-1251577FB8D0}" cache="Срез_База1" caption="База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Методист 1" xr10:uid="{00000000-0014-0000-FFFF-FFFF05000000}" cache="Срез_Методист" caption="Методист" rowHeight="241300"/>
  <slicer name="Группа 1" xr10:uid="{00000000-0014-0000-FFFF-FFFF06000000}" cache="Срез_Группа" caption="Группа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База 2" xr10:uid="{54046CEC-9C68-420F-8557-665CAD272027}" cache="Срез_База1" caption="База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2" displayName="Таблица2" ref="B1:J91" totalsRowShown="0" headerRowDxfId="22" dataDxfId="20" headerRowBorderDxfId="21" tableBorderDxfId="19" totalsRowBorderDxfId="18">
  <autoFilter ref="B1:J91" xr:uid="{00000000-0009-0000-0100-000002000000}"/>
  <tableColumns count="9">
    <tableColumn id="1" xr3:uid="{00000000-0010-0000-0000-000001000000}" name="Фамилия" dataDxfId="17"/>
    <tableColumn id="2" xr3:uid="{00000000-0010-0000-0000-000002000000}" name="Группа" dataDxfId="16"/>
    <tableColumn id="7" xr3:uid="{50A05076-A034-4242-B1BA-15FD3C5F851A}" name="Пол" dataDxfId="15"/>
    <tableColumn id="3" xr3:uid="{00000000-0010-0000-0000-000003000000}" name="Сроки" dataDxfId="14"/>
    <tableColumn id="9" xr3:uid="{F48BF19F-9E73-4809-BDBF-2DED181DB6EF}" name="Категория" dataDxfId="13"/>
    <tableColumn id="8" xr3:uid="{D660BDEE-8A0A-4451-9AAA-EC2A5A1781CB}" name="Специализация" dataDxfId="12"/>
    <tableColumn id="4" xr3:uid="{00000000-0010-0000-0000-000004000000}" name="База" dataDxfId="11"/>
    <tableColumn id="5" xr3:uid="{00000000-0010-0000-0000-000005000000}" name="Методист" dataDxfId="10"/>
    <tableColumn id="6" xr3:uid="{00000000-0010-0000-0000-000006000000}" name="Оценка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6484B2-10A0-41F8-9AED-B7D8667B0914}" name="Таблица1" displayName="Таблица1" ref="E3:J10" totalsRowShown="0">
  <autoFilter ref="E3:J10" xr:uid="{996484B2-10A0-41F8-9AED-B7D8667B0914}"/>
  <tableColumns count="6">
    <tableColumn id="1" xr3:uid="{6129B49B-FDC7-4950-BDBC-085E8E6B0A6C}" name="База" dataDxfId="6"/>
    <tableColumn id="2" xr3:uid="{27F457A0-9F1E-46BE-AAB1-B74FCF4742E5}" name="X"/>
    <tableColumn id="3" xr3:uid="{24A6FC33-55BB-41E6-AB19-AE4FCFA0DA5F}" name="Y"/>
    <tableColumn id="6" xr3:uid="{327ED31B-9771-40C8-BBF9-11C27523B438}" name="учителя ФК"/>
    <tableColumn id="4" xr3:uid="{A182302F-453E-484C-9C4B-B13C4EEAC3D6}" name="Значение" dataDxfId="5"/>
    <tableColumn id="5" xr3:uid="{2B35B634-A7F0-4715-B49C-B613AA5C42F6}" name="Подпись" dataDxfId="4">
      <calculatedColumnFormula>Таблица1[[#This Row],[База]]&amp;CHAR(10)&amp;" "&amp;"Учителя ФК:"&amp;" "&amp;CHAR(10)&amp;TEXT(Таблица1[[#This Row],[учителя ФК]]," 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6.xml"/><Relationship Id="rId4" Type="http://schemas.microsoft.com/office/2007/relationships/slicer" Target="../slicers/slicer5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microsoft.com/office/2007/relationships/slicer" Target="../slicers/slicer6.xml"/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1"/>
  <sheetViews>
    <sheetView topLeftCell="A76" workbookViewId="0">
      <selection activeCell="J2" sqref="J2:J91"/>
    </sheetView>
  </sheetViews>
  <sheetFormatPr defaultRowHeight="15" x14ac:dyDescent="0.25"/>
  <cols>
    <col min="2" max="2" width="13.85546875" customWidth="1"/>
    <col min="3" max="4" width="13.85546875" style="1" customWidth="1"/>
    <col min="5" max="6" width="22.5703125" style="1" customWidth="1"/>
    <col min="7" max="7" width="27.7109375" style="1" customWidth="1"/>
    <col min="8" max="8" width="21" customWidth="1"/>
    <col min="9" max="9" width="13.85546875" customWidth="1"/>
  </cols>
  <sheetData>
    <row r="1" spans="2:10" x14ac:dyDescent="0.25">
      <c r="B1" s="2" t="s">
        <v>0</v>
      </c>
      <c r="C1" s="2" t="s">
        <v>6</v>
      </c>
      <c r="D1" s="12" t="s">
        <v>130</v>
      </c>
      <c r="E1" s="2" t="s">
        <v>7</v>
      </c>
      <c r="F1" s="12" t="s">
        <v>133</v>
      </c>
      <c r="G1" s="12" t="s">
        <v>148</v>
      </c>
      <c r="H1" s="2" t="s">
        <v>8</v>
      </c>
      <c r="I1" s="2" t="s">
        <v>9</v>
      </c>
      <c r="J1" s="2" t="s">
        <v>10</v>
      </c>
    </row>
    <row r="2" spans="2:10" ht="15" customHeight="1" x14ac:dyDescent="0.25">
      <c r="B2" s="10" t="s">
        <v>24</v>
      </c>
      <c r="C2" s="11">
        <v>41</v>
      </c>
      <c r="D2" s="13" t="s">
        <v>131</v>
      </c>
      <c r="E2" s="11" t="s">
        <v>111</v>
      </c>
      <c r="F2" s="13" t="s">
        <v>134</v>
      </c>
      <c r="G2" s="13" t="s">
        <v>135</v>
      </c>
      <c r="H2" s="10" t="s">
        <v>114</v>
      </c>
      <c r="I2" s="10" t="s">
        <v>112</v>
      </c>
      <c r="J2" s="14">
        <v>4</v>
      </c>
    </row>
    <row r="3" spans="2:10" ht="15" customHeight="1" x14ac:dyDescent="0.25">
      <c r="B3" s="10" t="s">
        <v>25</v>
      </c>
      <c r="C3" s="11">
        <v>44</v>
      </c>
      <c r="D3" s="13" t="s">
        <v>132</v>
      </c>
      <c r="E3" s="11" t="s">
        <v>111</v>
      </c>
      <c r="F3" s="13" t="s">
        <v>134</v>
      </c>
      <c r="G3" s="13" t="s">
        <v>136</v>
      </c>
      <c r="H3" s="10" t="s">
        <v>115</v>
      </c>
      <c r="I3" s="10" t="s">
        <v>1</v>
      </c>
      <c r="J3" s="14">
        <v>5</v>
      </c>
    </row>
    <row r="4" spans="2:10" ht="15" customHeight="1" x14ac:dyDescent="0.25">
      <c r="B4" s="10" t="s">
        <v>26</v>
      </c>
      <c r="C4" s="11">
        <v>42</v>
      </c>
      <c r="D4" s="13" t="s">
        <v>132</v>
      </c>
      <c r="E4" s="11" t="s">
        <v>111</v>
      </c>
      <c r="F4" s="13" t="s">
        <v>134</v>
      </c>
      <c r="G4" s="13" t="s">
        <v>136</v>
      </c>
      <c r="H4" s="10" t="s">
        <v>5</v>
      </c>
      <c r="I4" s="10" t="s">
        <v>2</v>
      </c>
      <c r="J4" s="14">
        <v>3</v>
      </c>
    </row>
    <row r="5" spans="2:10" ht="15" customHeight="1" x14ac:dyDescent="0.25">
      <c r="B5" s="10" t="s">
        <v>27</v>
      </c>
      <c r="C5" s="11">
        <v>44</v>
      </c>
      <c r="D5" s="13" t="s">
        <v>132</v>
      </c>
      <c r="E5" s="11" t="s">
        <v>111</v>
      </c>
      <c r="F5" s="13" t="s">
        <v>134</v>
      </c>
      <c r="G5" s="13" t="s">
        <v>137</v>
      </c>
      <c r="H5" s="10" t="s">
        <v>18</v>
      </c>
      <c r="I5" s="10" t="s">
        <v>19</v>
      </c>
      <c r="J5" s="14">
        <v>5</v>
      </c>
    </row>
    <row r="6" spans="2:10" ht="15" customHeight="1" x14ac:dyDescent="0.25">
      <c r="B6" s="10" t="s">
        <v>28</v>
      </c>
      <c r="C6" s="11">
        <v>44</v>
      </c>
      <c r="D6" s="13" t="s">
        <v>131</v>
      </c>
      <c r="E6" s="11" t="s">
        <v>111</v>
      </c>
      <c r="F6" s="13" t="s">
        <v>134</v>
      </c>
      <c r="G6" s="13" t="s">
        <v>137</v>
      </c>
      <c r="H6" s="10" t="s">
        <v>5</v>
      </c>
      <c r="I6" s="10" t="s">
        <v>2</v>
      </c>
      <c r="J6" s="14">
        <v>5</v>
      </c>
    </row>
    <row r="7" spans="2:10" ht="15" customHeight="1" x14ac:dyDescent="0.25">
      <c r="B7" s="10" t="s">
        <v>29</v>
      </c>
      <c r="C7" s="11">
        <v>41</v>
      </c>
      <c r="D7" s="13" t="s">
        <v>132</v>
      </c>
      <c r="E7" s="11" t="s">
        <v>111</v>
      </c>
      <c r="F7" s="13" t="s">
        <v>134</v>
      </c>
      <c r="G7" s="13" t="s">
        <v>135</v>
      </c>
      <c r="H7" s="10" t="s">
        <v>22</v>
      </c>
      <c r="I7" s="10" t="s">
        <v>4</v>
      </c>
      <c r="J7" s="14">
        <v>5</v>
      </c>
    </row>
    <row r="8" spans="2:10" ht="15" customHeight="1" x14ac:dyDescent="0.25">
      <c r="B8" s="10" t="s">
        <v>30</v>
      </c>
      <c r="C8" s="11">
        <v>44</v>
      </c>
      <c r="D8" s="13" t="s">
        <v>131</v>
      </c>
      <c r="E8" s="11" t="s">
        <v>111</v>
      </c>
      <c r="F8" s="13" t="s">
        <v>134</v>
      </c>
      <c r="G8" s="13" t="s">
        <v>137</v>
      </c>
      <c r="H8" s="10" t="s">
        <v>5</v>
      </c>
      <c r="I8" s="10" t="s">
        <v>2</v>
      </c>
      <c r="J8" s="14">
        <v>5</v>
      </c>
    </row>
    <row r="9" spans="2:10" ht="15" customHeight="1" x14ac:dyDescent="0.25">
      <c r="B9" s="10" t="s">
        <v>31</v>
      </c>
      <c r="C9" s="11">
        <v>44</v>
      </c>
      <c r="D9" s="13" t="s">
        <v>131</v>
      </c>
      <c r="E9" s="11" t="s">
        <v>111</v>
      </c>
      <c r="F9" s="13" t="s">
        <v>134</v>
      </c>
      <c r="G9" s="13" t="s">
        <v>137</v>
      </c>
      <c r="H9" s="10" t="s">
        <v>5</v>
      </c>
      <c r="I9" s="10" t="s">
        <v>2</v>
      </c>
      <c r="J9" s="14">
        <v>5</v>
      </c>
    </row>
    <row r="10" spans="2:10" ht="15" customHeight="1" x14ac:dyDescent="0.25">
      <c r="B10" s="10" t="s">
        <v>32</v>
      </c>
      <c r="C10" s="11">
        <v>42</v>
      </c>
      <c r="D10" s="13" t="s">
        <v>132</v>
      </c>
      <c r="E10" s="11" t="s">
        <v>111</v>
      </c>
      <c r="F10" s="13" t="s">
        <v>134</v>
      </c>
      <c r="G10" s="13" t="s">
        <v>138</v>
      </c>
      <c r="H10" s="10" t="s">
        <v>5</v>
      </c>
      <c r="I10" s="10" t="s">
        <v>2</v>
      </c>
      <c r="J10" s="14">
        <v>3</v>
      </c>
    </row>
    <row r="11" spans="2:10" ht="15" customHeight="1" x14ac:dyDescent="0.25">
      <c r="B11" s="10" t="s">
        <v>33</v>
      </c>
      <c r="C11" s="11">
        <v>41</v>
      </c>
      <c r="D11" s="13" t="s">
        <v>132</v>
      </c>
      <c r="E11" s="11" t="s">
        <v>111</v>
      </c>
      <c r="F11" s="13" t="s">
        <v>134</v>
      </c>
      <c r="G11" s="13" t="s">
        <v>135</v>
      </c>
      <c r="H11" s="10" t="s">
        <v>18</v>
      </c>
      <c r="I11" s="10" t="s">
        <v>19</v>
      </c>
      <c r="J11" s="14">
        <v>5</v>
      </c>
    </row>
    <row r="12" spans="2:10" ht="15" customHeight="1" x14ac:dyDescent="0.25">
      <c r="B12" s="10" t="s">
        <v>34</v>
      </c>
      <c r="C12" s="11">
        <v>41</v>
      </c>
      <c r="D12" s="13" t="s">
        <v>132</v>
      </c>
      <c r="E12" s="11" t="s">
        <v>111</v>
      </c>
      <c r="F12" s="13" t="s">
        <v>134</v>
      </c>
      <c r="G12" s="13" t="s">
        <v>135</v>
      </c>
      <c r="H12" s="10" t="s">
        <v>116</v>
      </c>
      <c r="I12" s="10" t="s">
        <v>113</v>
      </c>
      <c r="J12" s="14">
        <v>5</v>
      </c>
    </row>
    <row r="13" spans="2:10" ht="15" customHeight="1" x14ac:dyDescent="0.25">
      <c r="B13" s="10" t="s">
        <v>35</v>
      </c>
      <c r="C13" s="11">
        <v>42</v>
      </c>
      <c r="D13" s="13" t="s">
        <v>132</v>
      </c>
      <c r="E13" s="11" t="s">
        <v>111</v>
      </c>
      <c r="F13" s="13" t="s">
        <v>134</v>
      </c>
      <c r="G13" s="13" t="s">
        <v>136</v>
      </c>
      <c r="H13" s="10" t="s">
        <v>5</v>
      </c>
      <c r="I13" s="10" t="s">
        <v>2</v>
      </c>
      <c r="J13" s="14">
        <v>3</v>
      </c>
    </row>
    <row r="14" spans="2:10" ht="15" customHeight="1" x14ac:dyDescent="0.25">
      <c r="B14" s="10" t="s">
        <v>36</v>
      </c>
      <c r="C14" s="11">
        <v>44</v>
      </c>
      <c r="D14" s="13" t="s">
        <v>132</v>
      </c>
      <c r="E14" s="11" t="s">
        <v>111</v>
      </c>
      <c r="F14" s="13" t="s">
        <v>134</v>
      </c>
      <c r="G14" s="13" t="s">
        <v>139</v>
      </c>
      <c r="H14" s="10" t="s">
        <v>115</v>
      </c>
      <c r="I14" s="10" t="s">
        <v>1</v>
      </c>
      <c r="J14" s="14">
        <v>5</v>
      </c>
    </row>
    <row r="15" spans="2:10" ht="15" customHeight="1" x14ac:dyDescent="0.25">
      <c r="B15" s="10" t="s">
        <v>37</v>
      </c>
      <c r="C15" s="11">
        <v>42</v>
      </c>
      <c r="D15" s="13" t="s">
        <v>132</v>
      </c>
      <c r="E15" s="11" t="s">
        <v>111</v>
      </c>
      <c r="F15" s="13" t="s">
        <v>134</v>
      </c>
      <c r="G15" s="13" t="s">
        <v>136</v>
      </c>
      <c r="H15" s="10" t="s">
        <v>22</v>
      </c>
      <c r="I15" s="10" t="s">
        <v>4</v>
      </c>
      <c r="J15" s="14">
        <v>5</v>
      </c>
    </row>
    <row r="16" spans="2:10" ht="15" customHeight="1" x14ac:dyDescent="0.25">
      <c r="B16" s="10" t="s">
        <v>38</v>
      </c>
      <c r="C16" s="11">
        <v>42</v>
      </c>
      <c r="D16" s="13" t="s">
        <v>132</v>
      </c>
      <c r="E16" s="11" t="s">
        <v>111</v>
      </c>
      <c r="F16" s="13" t="s">
        <v>134</v>
      </c>
      <c r="G16" s="13" t="s">
        <v>140</v>
      </c>
      <c r="H16" s="10" t="s">
        <v>114</v>
      </c>
      <c r="I16" s="10" t="s">
        <v>112</v>
      </c>
      <c r="J16" s="14">
        <v>4</v>
      </c>
    </row>
    <row r="17" spans="2:10" ht="15" customHeight="1" x14ac:dyDescent="0.25">
      <c r="B17" s="10" t="s">
        <v>39</v>
      </c>
      <c r="C17" s="11">
        <v>42</v>
      </c>
      <c r="D17" s="13" t="s">
        <v>132</v>
      </c>
      <c r="E17" s="11" t="s">
        <v>111</v>
      </c>
      <c r="F17" s="13" t="s">
        <v>134</v>
      </c>
      <c r="G17" s="13" t="s">
        <v>136</v>
      </c>
      <c r="H17" s="10" t="s">
        <v>5</v>
      </c>
      <c r="I17" s="10" t="s">
        <v>2</v>
      </c>
      <c r="J17" s="14">
        <v>3</v>
      </c>
    </row>
    <row r="18" spans="2:10" ht="15" customHeight="1" x14ac:dyDescent="0.25">
      <c r="B18" s="10" t="s">
        <v>40</v>
      </c>
      <c r="C18" s="11">
        <v>44</v>
      </c>
      <c r="D18" s="13" t="s">
        <v>132</v>
      </c>
      <c r="E18" s="11" t="s">
        <v>111</v>
      </c>
      <c r="F18" s="13" t="s">
        <v>134</v>
      </c>
      <c r="G18" s="13" t="s">
        <v>139</v>
      </c>
      <c r="H18" s="10" t="s">
        <v>115</v>
      </c>
      <c r="I18" s="10" t="s">
        <v>1</v>
      </c>
      <c r="J18" s="14">
        <v>4</v>
      </c>
    </row>
    <row r="19" spans="2:10" ht="15" customHeight="1" x14ac:dyDescent="0.25">
      <c r="B19" s="10" t="s">
        <v>41</v>
      </c>
      <c r="C19" s="11">
        <v>42</v>
      </c>
      <c r="D19" s="13" t="s">
        <v>132</v>
      </c>
      <c r="E19" s="11" t="s">
        <v>111</v>
      </c>
      <c r="F19" s="13" t="s">
        <v>134</v>
      </c>
      <c r="G19" s="13" t="s">
        <v>138</v>
      </c>
      <c r="H19" s="10" t="s">
        <v>114</v>
      </c>
      <c r="I19" s="10" t="s">
        <v>112</v>
      </c>
      <c r="J19" s="14">
        <v>4</v>
      </c>
    </row>
    <row r="20" spans="2:10" ht="15" customHeight="1" x14ac:dyDescent="0.25">
      <c r="B20" s="10" t="s">
        <v>42</v>
      </c>
      <c r="C20" s="11">
        <v>41</v>
      </c>
      <c r="D20" s="13" t="s">
        <v>131</v>
      </c>
      <c r="E20" s="11" t="s">
        <v>111</v>
      </c>
      <c r="F20" s="13" t="s">
        <v>134</v>
      </c>
      <c r="G20" s="13" t="s">
        <v>135</v>
      </c>
      <c r="H20" s="10" t="s">
        <v>22</v>
      </c>
      <c r="I20" s="10" t="s">
        <v>4</v>
      </c>
      <c r="J20" s="14">
        <v>5</v>
      </c>
    </row>
    <row r="21" spans="2:10" ht="15" customHeight="1" x14ac:dyDescent="0.25">
      <c r="B21" s="10" t="s">
        <v>43</v>
      </c>
      <c r="C21" s="11">
        <v>42</v>
      </c>
      <c r="D21" s="13" t="s">
        <v>132</v>
      </c>
      <c r="E21" s="11" t="s">
        <v>111</v>
      </c>
      <c r="F21" s="13" t="s">
        <v>134</v>
      </c>
      <c r="G21" s="13" t="s">
        <v>138</v>
      </c>
      <c r="H21" s="10" t="s">
        <v>22</v>
      </c>
      <c r="I21" s="10" t="s">
        <v>4</v>
      </c>
      <c r="J21" s="14">
        <v>3</v>
      </c>
    </row>
    <row r="22" spans="2:10" ht="15" customHeight="1" x14ac:dyDescent="0.25">
      <c r="B22" s="10" t="s">
        <v>21</v>
      </c>
      <c r="C22" s="11">
        <v>44</v>
      </c>
      <c r="D22" s="13" t="s">
        <v>131</v>
      </c>
      <c r="E22" s="11" t="s">
        <v>111</v>
      </c>
      <c r="F22" s="13" t="s">
        <v>134</v>
      </c>
      <c r="G22" s="13" t="s">
        <v>135</v>
      </c>
      <c r="H22" s="10" t="s">
        <v>5</v>
      </c>
      <c r="I22" s="10" t="s">
        <v>2</v>
      </c>
      <c r="J22" s="14">
        <v>5</v>
      </c>
    </row>
    <row r="23" spans="2:10" ht="15" customHeight="1" x14ac:dyDescent="0.25">
      <c r="B23" s="10" t="s">
        <v>44</v>
      </c>
      <c r="C23" s="11">
        <v>44</v>
      </c>
      <c r="D23" s="13" t="s">
        <v>132</v>
      </c>
      <c r="E23" s="11" t="s">
        <v>111</v>
      </c>
      <c r="F23" s="13" t="s">
        <v>134</v>
      </c>
      <c r="G23" s="13" t="s">
        <v>141</v>
      </c>
      <c r="H23" s="10" t="s">
        <v>22</v>
      </c>
      <c r="I23" s="10" t="s">
        <v>4</v>
      </c>
      <c r="J23" s="14">
        <v>5</v>
      </c>
    </row>
    <row r="24" spans="2:10" ht="15" customHeight="1" x14ac:dyDescent="0.25">
      <c r="B24" s="10" t="s">
        <v>45</v>
      </c>
      <c r="C24" s="11">
        <v>44</v>
      </c>
      <c r="D24" s="13" t="s">
        <v>132</v>
      </c>
      <c r="E24" s="11" t="s">
        <v>111</v>
      </c>
      <c r="F24" s="13" t="s">
        <v>134</v>
      </c>
      <c r="G24" s="13" t="s">
        <v>137</v>
      </c>
      <c r="H24" s="10" t="s">
        <v>18</v>
      </c>
      <c r="I24" s="10" t="s">
        <v>19</v>
      </c>
      <c r="J24" s="14">
        <v>5</v>
      </c>
    </row>
    <row r="25" spans="2:10" ht="15" customHeight="1" x14ac:dyDescent="0.25">
      <c r="B25" s="10" t="s">
        <v>46</v>
      </c>
      <c r="C25" s="11">
        <v>42</v>
      </c>
      <c r="D25" s="13" t="s">
        <v>132</v>
      </c>
      <c r="E25" s="11" t="s">
        <v>111</v>
      </c>
      <c r="F25" s="13" t="s">
        <v>134</v>
      </c>
      <c r="G25" s="13" t="s">
        <v>136</v>
      </c>
      <c r="H25" s="10" t="s">
        <v>22</v>
      </c>
      <c r="I25" s="10" t="s">
        <v>4</v>
      </c>
      <c r="J25" s="14">
        <v>5</v>
      </c>
    </row>
    <row r="26" spans="2:10" ht="15" customHeight="1" x14ac:dyDescent="0.25">
      <c r="B26" s="10" t="s">
        <v>47</v>
      </c>
      <c r="C26" s="11">
        <v>42</v>
      </c>
      <c r="D26" s="13" t="s">
        <v>132</v>
      </c>
      <c r="E26" s="11" t="s">
        <v>111</v>
      </c>
      <c r="F26" s="13" t="s">
        <v>134</v>
      </c>
      <c r="G26" s="13" t="s">
        <v>136</v>
      </c>
      <c r="H26" s="10" t="s">
        <v>114</v>
      </c>
      <c r="I26" s="10" t="s">
        <v>112</v>
      </c>
      <c r="J26" s="14">
        <v>4</v>
      </c>
    </row>
    <row r="27" spans="2:10" ht="15" customHeight="1" x14ac:dyDescent="0.25">
      <c r="B27" s="10" t="s">
        <v>48</v>
      </c>
      <c r="C27" s="11">
        <v>41</v>
      </c>
      <c r="D27" s="13" t="s">
        <v>132</v>
      </c>
      <c r="E27" s="11" t="s">
        <v>111</v>
      </c>
      <c r="F27" s="13" t="s">
        <v>134</v>
      </c>
      <c r="G27" s="13" t="s">
        <v>135</v>
      </c>
      <c r="H27" s="10" t="s">
        <v>18</v>
      </c>
      <c r="I27" s="10" t="s">
        <v>19</v>
      </c>
      <c r="J27" s="14">
        <v>3</v>
      </c>
    </row>
    <row r="28" spans="2:10" ht="15" customHeight="1" x14ac:dyDescent="0.25">
      <c r="B28" s="10" t="s">
        <v>49</v>
      </c>
      <c r="C28" s="11">
        <v>41</v>
      </c>
      <c r="D28" s="13" t="s">
        <v>131</v>
      </c>
      <c r="E28" s="11" t="s">
        <v>111</v>
      </c>
      <c r="F28" s="13" t="s">
        <v>134</v>
      </c>
      <c r="G28" s="13" t="s">
        <v>135</v>
      </c>
      <c r="H28" s="10" t="s">
        <v>18</v>
      </c>
      <c r="I28" s="10" t="s">
        <v>19</v>
      </c>
      <c r="J28" s="14">
        <v>5</v>
      </c>
    </row>
    <row r="29" spans="2:10" ht="15" customHeight="1" x14ac:dyDescent="0.25">
      <c r="B29" s="10" t="s">
        <v>50</v>
      </c>
      <c r="C29" s="11">
        <v>41</v>
      </c>
      <c r="D29" s="13" t="s">
        <v>131</v>
      </c>
      <c r="E29" s="11" t="s">
        <v>111</v>
      </c>
      <c r="F29" s="13" t="s">
        <v>134</v>
      </c>
      <c r="G29" s="13" t="s">
        <v>135</v>
      </c>
      <c r="H29" s="10" t="s">
        <v>115</v>
      </c>
      <c r="I29" s="10" t="s">
        <v>1</v>
      </c>
      <c r="J29" s="14">
        <v>5</v>
      </c>
    </row>
    <row r="30" spans="2:10" ht="15" customHeight="1" x14ac:dyDescent="0.25">
      <c r="B30" s="10" t="s">
        <v>51</v>
      </c>
      <c r="C30" s="11">
        <v>42</v>
      </c>
      <c r="D30" s="13" t="s">
        <v>131</v>
      </c>
      <c r="E30" s="11" t="s">
        <v>111</v>
      </c>
      <c r="F30" s="13" t="s">
        <v>134</v>
      </c>
      <c r="G30" s="13" t="s">
        <v>142</v>
      </c>
      <c r="H30" s="10" t="s">
        <v>114</v>
      </c>
      <c r="I30" s="10" t="s">
        <v>112</v>
      </c>
      <c r="J30" s="14">
        <v>5</v>
      </c>
    </row>
    <row r="31" spans="2:10" ht="15" customHeight="1" x14ac:dyDescent="0.25">
      <c r="B31" s="10" t="s">
        <v>52</v>
      </c>
      <c r="C31" s="11">
        <v>44</v>
      </c>
      <c r="D31" s="13" t="s">
        <v>132</v>
      </c>
      <c r="E31" s="11" t="s">
        <v>111</v>
      </c>
      <c r="F31" s="13" t="s">
        <v>134</v>
      </c>
      <c r="G31" s="13" t="s">
        <v>143</v>
      </c>
      <c r="H31" s="10" t="s">
        <v>22</v>
      </c>
      <c r="I31" s="10" t="s">
        <v>4</v>
      </c>
      <c r="J31" s="14">
        <v>5</v>
      </c>
    </row>
    <row r="32" spans="2:10" ht="15" customHeight="1" x14ac:dyDescent="0.25">
      <c r="B32" s="10" t="s">
        <v>53</v>
      </c>
      <c r="C32" s="11">
        <v>42</v>
      </c>
      <c r="D32" s="13" t="s">
        <v>132</v>
      </c>
      <c r="E32" s="11" t="s">
        <v>111</v>
      </c>
      <c r="F32" s="13" t="s">
        <v>134</v>
      </c>
      <c r="G32" s="13" t="s">
        <v>136</v>
      </c>
      <c r="H32" s="10" t="s">
        <v>22</v>
      </c>
      <c r="I32" s="10" t="s">
        <v>4</v>
      </c>
      <c r="J32" s="14">
        <v>4</v>
      </c>
    </row>
    <row r="33" spans="2:10" ht="15" customHeight="1" x14ac:dyDescent="0.25">
      <c r="B33" s="10" t="s">
        <v>54</v>
      </c>
      <c r="C33" s="11">
        <v>41</v>
      </c>
      <c r="D33" s="13" t="s">
        <v>132</v>
      </c>
      <c r="E33" s="11" t="s">
        <v>111</v>
      </c>
      <c r="F33" s="13" t="s">
        <v>134</v>
      </c>
      <c r="G33" s="13" t="s">
        <v>139</v>
      </c>
      <c r="H33" s="10" t="s">
        <v>22</v>
      </c>
      <c r="I33" s="10" t="s">
        <v>4</v>
      </c>
      <c r="J33" s="14">
        <v>4</v>
      </c>
    </row>
    <row r="34" spans="2:10" ht="15" customHeight="1" x14ac:dyDescent="0.25">
      <c r="B34" s="10" t="s">
        <v>55</v>
      </c>
      <c r="C34" s="11">
        <v>42</v>
      </c>
      <c r="D34" s="13" t="s">
        <v>132</v>
      </c>
      <c r="E34" s="11" t="s">
        <v>111</v>
      </c>
      <c r="F34" s="13" t="s">
        <v>134</v>
      </c>
      <c r="G34" s="13" t="s">
        <v>142</v>
      </c>
      <c r="H34" s="10" t="s">
        <v>114</v>
      </c>
      <c r="I34" s="10" t="s">
        <v>112</v>
      </c>
      <c r="J34" s="14">
        <v>4</v>
      </c>
    </row>
    <row r="35" spans="2:10" ht="15" customHeight="1" x14ac:dyDescent="0.25">
      <c r="B35" s="10" t="s">
        <v>56</v>
      </c>
      <c r="C35" s="11">
        <v>42</v>
      </c>
      <c r="D35" s="13" t="s">
        <v>132</v>
      </c>
      <c r="E35" s="11" t="s">
        <v>111</v>
      </c>
      <c r="F35" s="13" t="s">
        <v>134</v>
      </c>
      <c r="G35" s="13" t="s">
        <v>136</v>
      </c>
      <c r="H35" s="10" t="s">
        <v>114</v>
      </c>
      <c r="I35" s="10" t="s">
        <v>112</v>
      </c>
      <c r="J35" s="14">
        <v>3</v>
      </c>
    </row>
    <row r="36" spans="2:10" ht="15" customHeight="1" x14ac:dyDescent="0.25">
      <c r="B36" s="10" t="s">
        <v>57</v>
      </c>
      <c r="C36" s="11">
        <v>41</v>
      </c>
      <c r="D36" s="13" t="s">
        <v>132</v>
      </c>
      <c r="E36" s="11" t="s">
        <v>111</v>
      </c>
      <c r="F36" s="13" t="s">
        <v>134</v>
      </c>
      <c r="G36" s="13" t="s">
        <v>135</v>
      </c>
      <c r="H36" s="10" t="s">
        <v>18</v>
      </c>
      <c r="I36" s="10" t="s">
        <v>19</v>
      </c>
      <c r="J36" s="14">
        <v>5</v>
      </c>
    </row>
    <row r="37" spans="2:10" ht="15" customHeight="1" x14ac:dyDescent="0.25">
      <c r="B37" s="10" t="s">
        <v>58</v>
      </c>
      <c r="C37" s="11">
        <v>42</v>
      </c>
      <c r="D37" s="13" t="s">
        <v>131</v>
      </c>
      <c r="E37" s="11" t="s">
        <v>111</v>
      </c>
      <c r="F37" s="13" t="s">
        <v>134</v>
      </c>
      <c r="G37" s="13" t="s">
        <v>140</v>
      </c>
      <c r="H37" s="10" t="s">
        <v>18</v>
      </c>
      <c r="I37" s="10" t="s">
        <v>19</v>
      </c>
      <c r="J37" s="14">
        <v>5</v>
      </c>
    </row>
    <row r="38" spans="2:10" ht="15" customHeight="1" x14ac:dyDescent="0.25">
      <c r="B38" s="10" t="s">
        <v>59</v>
      </c>
      <c r="C38" s="11">
        <v>42</v>
      </c>
      <c r="D38" s="13" t="s">
        <v>131</v>
      </c>
      <c r="E38" s="11" t="s">
        <v>111</v>
      </c>
      <c r="F38" s="13" t="s">
        <v>134</v>
      </c>
      <c r="G38" s="13" t="s">
        <v>144</v>
      </c>
      <c r="H38" s="10" t="s">
        <v>114</v>
      </c>
      <c r="I38" s="10" t="s">
        <v>112</v>
      </c>
      <c r="J38" s="14">
        <v>4</v>
      </c>
    </row>
    <row r="39" spans="2:10" ht="15" customHeight="1" x14ac:dyDescent="0.25">
      <c r="B39" s="10" t="s">
        <v>60</v>
      </c>
      <c r="C39" s="11">
        <v>44</v>
      </c>
      <c r="D39" s="13" t="s">
        <v>132</v>
      </c>
      <c r="E39" s="11" t="s">
        <v>111</v>
      </c>
      <c r="F39" s="13" t="s">
        <v>134</v>
      </c>
      <c r="G39" s="13" t="s">
        <v>143</v>
      </c>
      <c r="H39" s="10" t="s">
        <v>22</v>
      </c>
      <c r="I39" s="10" t="s">
        <v>4</v>
      </c>
      <c r="J39" s="14">
        <v>5</v>
      </c>
    </row>
    <row r="40" spans="2:10" ht="15" customHeight="1" x14ac:dyDescent="0.25">
      <c r="B40" s="10" t="s">
        <v>61</v>
      </c>
      <c r="C40" s="11">
        <v>41</v>
      </c>
      <c r="D40" s="13" t="s">
        <v>131</v>
      </c>
      <c r="E40" s="11" t="s">
        <v>111</v>
      </c>
      <c r="F40" s="13" t="s">
        <v>134</v>
      </c>
      <c r="G40" s="13" t="s">
        <v>135</v>
      </c>
      <c r="H40" s="10" t="s">
        <v>116</v>
      </c>
      <c r="I40" s="10" t="s">
        <v>113</v>
      </c>
      <c r="J40" s="14">
        <v>3</v>
      </c>
    </row>
    <row r="41" spans="2:10" ht="15" customHeight="1" x14ac:dyDescent="0.25">
      <c r="B41" s="10" t="s">
        <v>62</v>
      </c>
      <c r="C41" s="11">
        <v>42</v>
      </c>
      <c r="D41" s="13" t="s">
        <v>132</v>
      </c>
      <c r="E41" s="11" t="s">
        <v>111</v>
      </c>
      <c r="F41" s="13" t="s">
        <v>134</v>
      </c>
      <c r="G41" s="13" t="s">
        <v>136</v>
      </c>
      <c r="H41" s="10" t="s">
        <v>22</v>
      </c>
      <c r="I41" s="10" t="s">
        <v>4</v>
      </c>
      <c r="J41" s="14">
        <v>3</v>
      </c>
    </row>
    <row r="42" spans="2:10" ht="15" customHeight="1" x14ac:dyDescent="0.25">
      <c r="B42" s="10" t="s">
        <v>63</v>
      </c>
      <c r="C42" s="11">
        <v>42</v>
      </c>
      <c r="D42" s="13" t="s">
        <v>132</v>
      </c>
      <c r="E42" s="11" t="s">
        <v>111</v>
      </c>
      <c r="F42" s="13" t="s">
        <v>134</v>
      </c>
      <c r="G42" s="13" t="s">
        <v>140</v>
      </c>
      <c r="H42" s="10" t="s">
        <v>18</v>
      </c>
      <c r="I42" s="10" t="s">
        <v>19</v>
      </c>
      <c r="J42" s="14">
        <v>3</v>
      </c>
    </row>
    <row r="43" spans="2:10" ht="15" customHeight="1" x14ac:dyDescent="0.25">
      <c r="B43" s="10" t="s">
        <v>64</v>
      </c>
      <c r="C43" s="11">
        <v>41</v>
      </c>
      <c r="D43" s="13" t="s">
        <v>131</v>
      </c>
      <c r="E43" s="11" t="s">
        <v>111</v>
      </c>
      <c r="F43" s="13" t="s">
        <v>134</v>
      </c>
      <c r="G43" s="13" t="s">
        <v>135</v>
      </c>
      <c r="H43" s="10" t="s">
        <v>116</v>
      </c>
      <c r="I43" s="10" t="s">
        <v>113</v>
      </c>
      <c r="J43" s="14">
        <v>4</v>
      </c>
    </row>
    <row r="44" spans="2:10" ht="15" customHeight="1" x14ac:dyDescent="0.25">
      <c r="B44" s="10" t="s">
        <v>65</v>
      </c>
      <c r="C44" s="11">
        <v>46</v>
      </c>
      <c r="D44" s="13" t="s">
        <v>132</v>
      </c>
      <c r="E44" s="11" t="s">
        <v>111</v>
      </c>
      <c r="F44" s="13" t="s">
        <v>134</v>
      </c>
      <c r="G44" s="13" t="s">
        <v>145</v>
      </c>
      <c r="H44" s="10" t="s">
        <v>116</v>
      </c>
      <c r="I44" s="10" t="s">
        <v>113</v>
      </c>
      <c r="J44" s="14">
        <v>3</v>
      </c>
    </row>
    <row r="45" spans="2:10" ht="15" customHeight="1" x14ac:dyDescent="0.25">
      <c r="B45" s="10" t="s">
        <v>66</v>
      </c>
      <c r="C45" s="11">
        <v>46</v>
      </c>
      <c r="D45" s="13" t="s">
        <v>132</v>
      </c>
      <c r="E45" s="11" t="s">
        <v>111</v>
      </c>
      <c r="F45" s="13" t="s">
        <v>134</v>
      </c>
      <c r="G45" s="13" t="s">
        <v>145</v>
      </c>
      <c r="H45" s="10" t="s">
        <v>20</v>
      </c>
      <c r="I45" s="10" t="s">
        <v>3</v>
      </c>
      <c r="J45" s="14">
        <v>4</v>
      </c>
    </row>
    <row r="46" spans="2:10" ht="15" customHeight="1" x14ac:dyDescent="0.25">
      <c r="B46" s="10" t="s">
        <v>23</v>
      </c>
      <c r="C46" s="11">
        <v>46</v>
      </c>
      <c r="D46" s="13" t="s">
        <v>131</v>
      </c>
      <c r="E46" s="11" t="s">
        <v>111</v>
      </c>
      <c r="F46" s="13" t="s">
        <v>134</v>
      </c>
      <c r="G46" s="13" t="s">
        <v>145</v>
      </c>
      <c r="H46" s="10" t="s">
        <v>20</v>
      </c>
      <c r="I46" s="10" t="s">
        <v>3</v>
      </c>
      <c r="J46" s="14">
        <v>5</v>
      </c>
    </row>
    <row r="47" spans="2:10" ht="15" customHeight="1" x14ac:dyDescent="0.25">
      <c r="B47" s="10" t="s">
        <v>67</v>
      </c>
      <c r="C47" s="11">
        <v>46</v>
      </c>
      <c r="D47" s="13" t="s">
        <v>132</v>
      </c>
      <c r="E47" s="11" t="s">
        <v>111</v>
      </c>
      <c r="F47" s="13" t="s">
        <v>134</v>
      </c>
      <c r="G47" s="13" t="s">
        <v>145</v>
      </c>
      <c r="H47" s="10" t="s">
        <v>116</v>
      </c>
      <c r="I47" s="10" t="s">
        <v>113</v>
      </c>
      <c r="J47" s="14">
        <v>5</v>
      </c>
    </row>
    <row r="48" spans="2:10" ht="15" customHeight="1" x14ac:dyDescent="0.25">
      <c r="B48" s="10" t="s">
        <v>68</v>
      </c>
      <c r="C48" s="11">
        <v>46</v>
      </c>
      <c r="D48" s="13" t="s">
        <v>131</v>
      </c>
      <c r="E48" s="11" t="s">
        <v>111</v>
      </c>
      <c r="F48" s="13" t="s">
        <v>134</v>
      </c>
      <c r="G48" s="13" t="s">
        <v>145</v>
      </c>
      <c r="H48" s="10" t="s">
        <v>20</v>
      </c>
      <c r="I48" s="10" t="s">
        <v>3</v>
      </c>
      <c r="J48" s="14">
        <v>4</v>
      </c>
    </row>
    <row r="49" spans="2:10" ht="15" customHeight="1" x14ac:dyDescent="0.25">
      <c r="B49" s="10" t="s">
        <v>69</v>
      </c>
      <c r="C49" s="11">
        <v>46</v>
      </c>
      <c r="D49" s="13" t="s">
        <v>132</v>
      </c>
      <c r="E49" s="11" t="s">
        <v>111</v>
      </c>
      <c r="F49" s="13" t="s">
        <v>134</v>
      </c>
      <c r="G49" s="13" t="s">
        <v>145</v>
      </c>
      <c r="H49" s="10" t="s">
        <v>20</v>
      </c>
      <c r="I49" s="10" t="s">
        <v>3</v>
      </c>
      <c r="J49" s="14">
        <v>4</v>
      </c>
    </row>
    <row r="50" spans="2:10" ht="15" customHeight="1" x14ac:dyDescent="0.25">
      <c r="B50" s="10" t="s">
        <v>70</v>
      </c>
      <c r="C50" s="11">
        <v>46</v>
      </c>
      <c r="D50" s="13" t="s">
        <v>131</v>
      </c>
      <c r="E50" s="11" t="s">
        <v>111</v>
      </c>
      <c r="F50" s="13" t="s">
        <v>134</v>
      </c>
      <c r="G50" s="13" t="s">
        <v>145</v>
      </c>
      <c r="H50" s="10" t="s">
        <v>116</v>
      </c>
      <c r="I50" s="10" t="s">
        <v>113</v>
      </c>
      <c r="J50" s="14">
        <v>5</v>
      </c>
    </row>
    <row r="51" spans="2:10" ht="15" customHeight="1" x14ac:dyDescent="0.25">
      <c r="B51" s="10" t="s">
        <v>71</v>
      </c>
      <c r="C51" s="11">
        <v>46</v>
      </c>
      <c r="D51" s="13" t="s">
        <v>131</v>
      </c>
      <c r="E51" s="11" t="s">
        <v>111</v>
      </c>
      <c r="F51" s="13" t="s">
        <v>134</v>
      </c>
      <c r="G51" s="13" t="s">
        <v>145</v>
      </c>
      <c r="H51" s="10" t="s">
        <v>20</v>
      </c>
      <c r="I51" s="10" t="s">
        <v>3</v>
      </c>
      <c r="J51" s="14">
        <v>5</v>
      </c>
    </row>
    <row r="52" spans="2:10" ht="15" customHeight="1" x14ac:dyDescent="0.25">
      <c r="B52" s="10" t="s">
        <v>72</v>
      </c>
      <c r="C52" s="11">
        <v>46</v>
      </c>
      <c r="D52" s="13" t="s">
        <v>131</v>
      </c>
      <c r="E52" s="11" t="s">
        <v>111</v>
      </c>
      <c r="F52" s="13" t="s">
        <v>134</v>
      </c>
      <c r="G52" s="13" t="s">
        <v>145</v>
      </c>
      <c r="H52" s="10" t="s">
        <v>116</v>
      </c>
      <c r="I52" s="10" t="s">
        <v>113</v>
      </c>
      <c r="J52" s="14">
        <v>4</v>
      </c>
    </row>
    <row r="53" spans="2:10" ht="15" customHeight="1" x14ac:dyDescent="0.25">
      <c r="B53" s="10" t="s">
        <v>73</v>
      </c>
      <c r="C53" s="11">
        <v>46</v>
      </c>
      <c r="D53" s="13" t="s">
        <v>132</v>
      </c>
      <c r="E53" s="11" t="s">
        <v>111</v>
      </c>
      <c r="F53" s="13" t="s">
        <v>134</v>
      </c>
      <c r="G53" s="13" t="s">
        <v>145</v>
      </c>
      <c r="H53" s="10" t="s">
        <v>20</v>
      </c>
      <c r="I53" s="10" t="s">
        <v>3</v>
      </c>
      <c r="J53" s="14">
        <v>4</v>
      </c>
    </row>
    <row r="54" spans="2:10" ht="15" customHeight="1" x14ac:dyDescent="0.25">
      <c r="B54" s="10" t="s">
        <v>74</v>
      </c>
      <c r="C54" s="11">
        <v>46</v>
      </c>
      <c r="D54" s="13" t="s">
        <v>132</v>
      </c>
      <c r="E54" s="11" t="s">
        <v>111</v>
      </c>
      <c r="F54" s="13" t="s">
        <v>134</v>
      </c>
      <c r="G54" s="13" t="s">
        <v>145</v>
      </c>
      <c r="H54" s="10" t="s">
        <v>20</v>
      </c>
      <c r="I54" s="10" t="s">
        <v>3</v>
      </c>
      <c r="J54" s="14">
        <v>4</v>
      </c>
    </row>
    <row r="55" spans="2:10" ht="15" customHeight="1" x14ac:dyDescent="0.25">
      <c r="B55" s="10" t="s">
        <v>75</v>
      </c>
      <c r="C55" s="11">
        <v>46</v>
      </c>
      <c r="D55" s="13" t="s">
        <v>132</v>
      </c>
      <c r="E55" s="11" t="s">
        <v>111</v>
      </c>
      <c r="F55" s="13" t="s">
        <v>134</v>
      </c>
      <c r="G55" s="13" t="s">
        <v>145</v>
      </c>
      <c r="H55" s="10" t="s">
        <v>22</v>
      </c>
      <c r="I55" s="10" t="s">
        <v>4</v>
      </c>
      <c r="J55" s="14">
        <v>5</v>
      </c>
    </row>
    <row r="56" spans="2:10" ht="15" customHeight="1" x14ac:dyDescent="0.25">
      <c r="B56" s="10" t="s">
        <v>76</v>
      </c>
      <c r="C56" s="11">
        <v>46</v>
      </c>
      <c r="D56" s="13" t="s">
        <v>131</v>
      </c>
      <c r="E56" s="11" t="s">
        <v>111</v>
      </c>
      <c r="F56" s="13" t="s">
        <v>134</v>
      </c>
      <c r="G56" s="13" t="s">
        <v>145</v>
      </c>
      <c r="H56" s="10" t="s">
        <v>20</v>
      </c>
      <c r="I56" s="10" t="s">
        <v>3</v>
      </c>
      <c r="J56" s="14">
        <v>5</v>
      </c>
    </row>
    <row r="57" spans="2:10" ht="15" customHeight="1" x14ac:dyDescent="0.25">
      <c r="B57" s="10" t="s">
        <v>77</v>
      </c>
      <c r="C57" s="11">
        <v>46</v>
      </c>
      <c r="D57" s="13" t="s">
        <v>132</v>
      </c>
      <c r="E57" s="11" t="s">
        <v>111</v>
      </c>
      <c r="F57" s="13" t="s">
        <v>134</v>
      </c>
      <c r="G57" s="13" t="s">
        <v>145</v>
      </c>
      <c r="H57" s="10" t="s">
        <v>116</v>
      </c>
      <c r="I57" s="10" t="s">
        <v>113</v>
      </c>
      <c r="J57" s="14">
        <v>4</v>
      </c>
    </row>
    <row r="58" spans="2:10" ht="15" customHeight="1" x14ac:dyDescent="0.25">
      <c r="B58" s="10" t="s">
        <v>78</v>
      </c>
      <c r="C58" s="11">
        <v>46</v>
      </c>
      <c r="D58" s="13" t="s">
        <v>132</v>
      </c>
      <c r="E58" s="11" t="s">
        <v>111</v>
      </c>
      <c r="F58" s="13" t="s">
        <v>134</v>
      </c>
      <c r="G58" s="13" t="s">
        <v>145</v>
      </c>
      <c r="H58" s="10" t="s">
        <v>116</v>
      </c>
      <c r="I58" s="10" t="s">
        <v>113</v>
      </c>
      <c r="J58" s="14">
        <v>5</v>
      </c>
    </row>
    <row r="59" spans="2:10" ht="15" customHeight="1" x14ac:dyDescent="0.25">
      <c r="B59" s="10" t="s">
        <v>79</v>
      </c>
      <c r="C59" s="11">
        <v>46</v>
      </c>
      <c r="D59" s="13" t="s">
        <v>132</v>
      </c>
      <c r="E59" s="11" t="s">
        <v>111</v>
      </c>
      <c r="F59" s="13" t="s">
        <v>134</v>
      </c>
      <c r="G59" s="13" t="s">
        <v>145</v>
      </c>
      <c r="H59" s="10" t="s">
        <v>116</v>
      </c>
      <c r="I59" s="10" t="s">
        <v>113</v>
      </c>
      <c r="J59" s="14">
        <v>5</v>
      </c>
    </row>
    <row r="60" spans="2:10" ht="15" customHeight="1" x14ac:dyDescent="0.25">
      <c r="B60" s="10" t="s">
        <v>80</v>
      </c>
      <c r="C60" s="11">
        <v>41</v>
      </c>
      <c r="D60" s="13" t="s">
        <v>132</v>
      </c>
      <c r="E60" s="11" t="s">
        <v>111</v>
      </c>
      <c r="F60" s="13" t="s">
        <v>134</v>
      </c>
      <c r="G60" s="13" t="s">
        <v>135</v>
      </c>
      <c r="H60" s="10" t="s">
        <v>114</v>
      </c>
      <c r="I60" s="10" t="s">
        <v>112</v>
      </c>
      <c r="J60" s="14">
        <v>5</v>
      </c>
    </row>
    <row r="61" spans="2:10" ht="15" customHeight="1" x14ac:dyDescent="0.25">
      <c r="B61" s="10" t="s">
        <v>81</v>
      </c>
      <c r="C61" s="11">
        <v>41</v>
      </c>
      <c r="D61" s="13" t="s">
        <v>132</v>
      </c>
      <c r="E61" s="11" t="s">
        <v>111</v>
      </c>
      <c r="F61" s="13" t="s">
        <v>146</v>
      </c>
      <c r="G61" s="13" t="s">
        <v>135</v>
      </c>
      <c r="H61" s="10" t="s">
        <v>18</v>
      </c>
      <c r="I61" s="10" t="s">
        <v>19</v>
      </c>
      <c r="J61" s="14">
        <v>4</v>
      </c>
    </row>
    <row r="62" spans="2:10" ht="15" customHeight="1" x14ac:dyDescent="0.25">
      <c r="B62" s="10" t="s">
        <v>82</v>
      </c>
      <c r="C62" s="11">
        <v>41</v>
      </c>
      <c r="D62" s="13" t="s">
        <v>132</v>
      </c>
      <c r="E62" s="11" t="s">
        <v>111</v>
      </c>
      <c r="F62" s="13" t="s">
        <v>146</v>
      </c>
      <c r="G62" s="13" t="s">
        <v>135</v>
      </c>
      <c r="H62" s="10" t="s">
        <v>114</v>
      </c>
      <c r="I62" s="10" t="s">
        <v>112</v>
      </c>
      <c r="J62" s="14">
        <v>3</v>
      </c>
    </row>
    <row r="63" spans="2:10" ht="15" customHeight="1" x14ac:dyDescent="0.25">
      <c r="B63" s="10" t="s">
        <v>83</v>
      </c>
      <c r="C63" s="11">
        <v>41</v>
      </c>
      <c r="D63" s="13" t="s">
        <v>131</v>
      </c>
      <c r="E63" s="11" t="s">
        <v>111</v>
      </c>
      <c r="F63" s="13" t="s">
        <v>146</v>
      </c>
      <c r="G63" s="13" t="s">
        <v>135</v>
      </c>
      <c r="H63" s="10" t="s">
        <v>114</v>
      </c>
      <c r="I63" s="10" t="s">
        <v>112</v>
      </c>
      <c r="J63" s="14">
        <v>4</v>
      </c>
    </row>
    <row r="64" spans="2:10" ht="15" customHeight="1" x14ac:dyDescent="0.25">
      <c r="B64" s="10" t="s">
        <v>84</v>
      </c>
      <c r="C64" s="11">
        <v>41</v>
      </c>
      <c r="D64" s="13" t="s">
        <v>132</v>
      </c>
      <c r="E64" s="11" t="s">
        <v>111</v>
      </c>
      <c r="F64" s="13" t="s">
        <v>146</v>
      </c>
      <c r="G64" s="13" t="s">
        <v>135</v>
      </c>
      <c r="H64" s="10" t="s">
        <v>116</v>
      </c>
      <c r="I64" s="10" t="s">
        <v>113</v>
      </c>
      <c r="J64" s="14">
        <v>5</v>
      </c>
    </row>
    <row r="65" spans="2:10" ht="15" customHeight="1" x14ac:dyDescent="0.25">
      <c r="B65" s="10" t="s">
        <v>85</v>
      </c>
      <c r="C65" s="11">
        <v>41</v>
      </c>
      <c r="D65" s="13" t="s">
        <v>132</v>
      </c>
      <c r="E65" s="11" t="s">
        <v>111</v>
      </c>
      <c r="F65" s="13" t="s">
        <v>146</v>
      </c>
      <c r="G65" s="13" t="s">
        <v>135</v>
      </c>
      <c r="H65" s="10" t="s">
        <v>18</v>
      </c>
      <c r="I65" s="10" t="s">
        <v>19</v>
      </c>
      <c r="J65" s="14">
        <v>3</v>
      </c>
    </row>
    <row r="66" spans="2:10" ht="15" customHeight="1" x14ac:dyDescent="0.25">
      <c r="B66" s="10" t="s">
        <v>86</v>
      </c>
      <c r="C66" s="11">
        <v>41</v>
      </c>
      <c r="D66" s="13" t="s">
        <v>132</v>
      </c>
      <c r="E66" s="11" t="s">
        <v>111</v>
      </c>
      <c r="F66" s="13" t="s">
        <v>146</v>
      </c>
      <c r="G66" s="13" t="s">
        <v>135</v>
      </c>
      <c r="H66" s="10" t="s">
        <v>5</v>
      </c>
      <c r="I66" s="10" t="s">
        <v>2</v>
      </c>
      <c r="J66" s="14">
        <v>4</v>
      </c>
    </row>
    <row r="67" spans="2:10" ht="15" customHeight="1" x14ac:dyDescent="0.25">
      <c r="B67" s="10" t="s">
        <v>87</v>
      </c>
      <c r="C67" s="11">
        <v>41</v>
      </c>
      <c r="D67" s="13" t="s">
        <v>131</v>
      </c>
      <c r="E67" s="11" t="s">
        <v>111</v>
      </c>
      <c r="F67" s="13" t="s">
        <v>146</v>
      </c>
      <c r="G67" s="13" t="s">
        <v>135</v>
      </c>
      <c r="H67" s="10" t="s">
        <v>116</v>
      </c>
      <c r="I67" s="10" t="s">
        <v>113</v>
      </c>
      <c r="J67" s="14">
        <v>4</v>
      </c>
    </row>
    <row r="68" spans="2:10" ht="15" customHeight="1" x14ac:dyDescent="0.25">
      <c r="B68" s="10" t="s">
        <v>88</v>
      </c>
      <c r="C68" s="11">
        <v>41</v>
      </c>
      <c r="D68" s="13" t="s">
        <v>131</v>
      </c>
      <c r="E68" s="11" t="s">
        <v>111</v>
      </c>
      <c r="F68" s="13" t="s">
        <v>146</v>
      </c>
      <c r="G68" s="13" t="s">
        <v>135</v>
      </c>
      <c r="H68" s="10" t="s">
        <v>18</v>
      </c>
      <c r="I68" s="10" t="s">
        <v>19</v>
      </c>
      <c r="J68" s="14">
        <v>4</v>
      </c>
    </row>
    <row r="69" spans="2:10" ht="15" customHeight="1" x14ac:dyDescent="0.25">
      <c r="B69" s="10" t="s">
        <v>89</v>
      </c>
      <c r="C69" s="11">
        <v>41</v>
      </c>
      <c r="D69" s="13" t="s">
        <v>131</v>
      </c>
      <c r="E69" s="11" t="s">
        <v>111</v>
      </c>
      <c r="F69" s="13" t="s">
        <v>134</v>
      </c>
      <c r="G69" s="13" t="s">
        <v>135</v>
      </c>
      <c r="H69" s="10" t="s">
        <v>20</v>
      </c>
      <c r="I69" s="10" t="s">
        <v>3</v>
      </c>
      <c r="J69" s="14">
        <v>5</v>
      </c>
    </row>
    <row r="70" spans="2:10" ht="15" customHeight="1" x14ac:dyDescent="0.25">
      <c r="B70" s="10" t="s">
        <v>90</v>
      </c>
      <c r="C70" s="11">
        <v>42</v>
      </c>
      <c r="D70" s="13" t="s">
        <v>131</v>
      </c>
      <c r="E70" s="11" t="s">
        <v>111</v>
      </c>
      <c r="F70" s="13" t="s">
        <v>146</v>
      </c>
      <c r="G70" s="13" t="s">
        <v>140</v>
      </c>
      <c r="H70" s="10" t="s">
        <v>18</v>
      </c>
      <c r="I70" s="10" t="s">
        <v>19</v>
      </c>
      <c r="J70" s="14">
        <v>5</v>
      </c>
    </row>
    <row r="71" spans="2:10" ht="15" customHeight="1" x14ac:dyDescent="0.25">
      <c r="B71" s="10" t="s">
        <v>91</v>
      </c>
      <c r="C71" s="11">
        <v>46</v>
      </c>
      <c r="D71" s="13" t="s">
        <v>132</v>
      </c>
      <c r="E71" s="11" t="s">
        <v>111</v>
      </c>
      <c r="F71" s="13" t="s">
        <v>146</v>
      </c>
      <c r="G71" s="13" t="s">
        <v>145</v>
      </c>
      <c r="H71" s="10" t="s">
        <v>20</v>
      </c>
      <c r="I71" s="10" t="s">
        <v>3</v>
      </c>
      <c r="J71" s="14">
        <v>4</v>
      </c>
    </row>
    <row r="72" spans="2:10" ht="15" customHeight="1" x14ac:dyDescent="0.25">
      <c r="B72" s="10" t="s">
        <v>92</v>
      </c>
      <c r="C72" s="11">
        <v>46</v>
      </c>
      <c r="D72" s="13" t="s">
        <v>131</v>
      </c>
      <c r="E72" s="11" t="s">
        <v>111</v>
      </c>
      <c r="F72" s="13" t="s">
        <v>146</v>
      </c>
      <c r="G72" s="13" t="s">
        <v>145</v>
      </c>
      <c r="H72" s="10" t="s">
        <v>20</v>
      </c>
      <c r="I72" s="10" t="s">
        <v>3</v>
      </c>
      <c r="J72" s="14">
        <v>4</v>
      </c>
    </row>
    <row r="73" spans="2:10" ht="15" customHeight="1" x14ac:dyDescent="0.25">
      <c r="B73" s="10" t="s">
        <v>93</v>
      </c>
      <c r="C73" s="11">
        <v>46</v>
      </c>
      <c r="D73" s="13" t="s">
        <v>131</v>
      </c>
      <c r="E73" s="11" t="s">
        <v>111</v>
      </c>
      <c r="F73" s="13" t="s">
        <v>134</v>
      </c>
      <c r="G73" s="13" t="s">
        <v>145</v>
      </c>
      <c r="H73" s="10" t="s">
        <v>20</v>
      </c>
      <c r="I73" s="10" t="s">
        <v>3</v>
      </c>
      <c r="J73" s="14">
        <v>5</v>
      </c>
    </row>
    <row r="74" spans="2:10" ht="15" customHeight="1" x14ac:dyDescent="0.25">
      <c r="B74" s="10" t="s">
        <v>94</v>
      </c>
      <c r="C74" s="11">
        <v>46</v>
      </c>
      <c r="D74" s="13" t="s">
        <v>132</v>
      </c>
      <c r="E74" s="11" t="s">
        <v>111</v>
      </c>
      <c r="F74" s="13" t="s">
        <v>134</v>
      </c>
      <c r="G74" s="13" t="s">
        <v>145</v>
      </c>
      <c r="H74" s="10" t="s">
        <v>20</v>
      </c>
      <c r="I74" s="10" t="s">
        <v>3</v>
      </c>
      <c r="J74" s="14">
        <v>4</v>
      </c>
    </row>
    <row r="75" spans="2:10" x14ac:dyDescent="0.25">
      <c r="B75" s="10" t="s">
        <v>95</v>
      </c>
      <c r="C75" s="11">
        <v>44</v>
      </c>
      <c r="D75" s="13" t="s">
        <v>131</v>
      </c>
      <c r="E75" s="11" t="s">
        <v>111</v>
      </c>
      <c r="F75" s="13" t="s">
        <v>146</v>
      </c>
      <c r="G75" s="13" t="s">
        <v>143</v>
      </c>
      <c r="H75" s="10" t="s">
        <v>115</v>
      </c>
      <c r="I75" s="10" t="s">
        <v>1</v>
      </c>
      <c r="J75" s="14">
        <v>5</v>
      </c>
    </row>
    <row r="76" spans="2:10" x14ac:dyDescent="0.25">
      <c r="B76" s="10" t="s">
        <v>96</v>
      </c>
      <c r="C76" s="11">
        <v>44</v>
      </c>
      <c r="D76" s="13" t="s">
        <v>132</v>
      </c>
      <c r="E76" s="11" t="s">
        <v>111</v>
      </c>
      <c r="F76" s="13" t="s">
        <v>146</v>
      </c>
      <c r="G76" s="13" t="s">
        <v>143</v>
      </c>
      <c r="H76" s="10" t="s">
        <v>115</v>
      </c>
      <c r="I76" s="10" t="s">
        <v>1</v>
      </c>
      <c r="J76" s="14">
        <v>5</v>
      </c>
    </row>
    <row r="77" spans="2:10" x14ac:dyDescent="0.25">
      <c r="B77" s="10" t="s">
        <v>97</v>
      </c>
      <c r="C77" s="11">
        <v>44</v>
      </c>
      <c r="D77" s="13" t="s">
        <v>132</v>
      </c>
      <c r="E77" s="11" t="s">
        <v>111</v>
      </c>
      <c r="F77" s="13" t="s">
        <v>146</v>
      </c>
      <c r="G77" s="13" t="s">
        <v>136</v>
      </c>
      <c r="H77" s="10" t="s">
        <v>115</v>
      </c>
      <c r="I77" s="10" t="s">
        <v>1</v>
      </c>
      <c r="J77" s="14">
        <v>5</v>
      </c>
    </row>
    <row r="78" spans="2:10" x14ac:dyDescent="0.25">
      <c r="B78" s="10" t="s">
        <v>98</v>
      </c>
      <c r="C78" s="11">
        <v>44</v>
      </c>
      <c r="D78" s="13" t="s">
        <v>132</v>
      </c>
      <c r="E78" s="11" t="s">
        <v>111</v>
      </c>
      <c r="F78" s="13" t="s">
        <v>146</v>
      </c>
      <c r="G78" s="13" t="s">
        <v>136</v>
      </c>
      <c r="H78" s="10" t="s">
        <v>5</v>
      </c>
      <c r="I78" s="10" t="s">
        <v>2</v>
      </c>
      <c r="J78" s="14">
        <v>5</v>
      </c>
    </row>
    <row r="79" spans="2:10" x14ac:dyDescent="0.25">
      <c r="B79" s="10" t="s">
        <v>99</v>
      </c>
      <c r="C79" s="11">
        <v>44</v>
      </c>
      <c r="D79" s="13" t="s">
        <v>132</v>
      </c>
      <c r="E79" s="11" t="s">
        <v>111</v>
      </c>
      <c r="F79" s="13" t="s">
        <v>146</v>
      </c>
      <c r="G79" s="13" t="s">
        <v>136</v>
      </c>
      <c r="H79" s="10" t="s">
        <v>115</v>
      </c>
      <c r="I79" s="10" t="s">
        <v>1</v>
      </c>
      <c r="J79" s="14">
        <v>5</v>
      </c>
    </row>
    <row r="80" spans="2:10" x14ac:dyDescent="0.25">
      <c r="B80" s="10" t="s">
        <v>100</v>
      </c>
      <c r="C80" s="11">
        <v>44</v>
      </c>
      <c r="D80" s="13" t="s">
        <v>132</v>
      </c>
      <c r="E80" s="11" t="s">
        <v>111</v>
      </c>
      <c r="F80" s="13" t="s">
        <v>146</v>
      </c>
      <c r="G80" s="13" t="s">
        <v>135</v>
      </c>
      <c r="H80" s="10" t="s">
        <v>115</v>
      </c>
      <c r="I80" s="10" t="s">
        <v>1</v>
      </c>
      <c r="J80" s="14">
        <v>5</v>
      </c>
    </row>
    <row r="81" spans="2:10" x14ac:dyDescent="0.25">
      <c r="B81" s="10" t="s">
        <v>101</v>
      </c>
      <c r="C81" s="11">
        <v>44</v>
      </c>
      <c r="D81" s="13" t="s">
        <v>132</v>
      </c>
      <c r="E81" s="11" t="s">
        <v>111</v>
      </c>
      <c r="F81" s="13" t="s">
        <v>134</v>
      </c>
      <c r="G81" s="13" t="s">
        <v>143</v>
      </c>
      <c r="H81" s="10" t="s">
        <v>115</v>
      </c>
      <c r="I81" s="10" t="s">
        <v>1</v>
      </c>
      <c r="J81" s="14">
        <v>5</v>
      </c>
    </row>
    <row r="82" spans="2:10" x14ac:dyDescent="0.25">
      <c r="B82" s="10" t="s">
        <v>102</v>
      </c>
      <c r="C82" s="11">
        <v>42</v>
      </c>
      <c r="D82" s="13" t="s">
        <v>132</v>
      </c>
      <c r="E82" s="11" t="s">
        <v>111</v>
      </c>
      <c r="F82" s="13" t="s">
        <v>146</v>
      </c>
      <c r="G82" s="13" t="s">
        <v>142</v>
      </c>
      <c r="H82" s="10" t="s">
        <v>114</v>
      </c>
      <c r="I82" s="10" t="s">
        <v>112</v>
      </c>
      <c r="J82" s="14">
        <v>4</v>
      </c>
    </row>
    <row r="83" spans="2:10" x14ac:dyDescent="0.25">
      <c r="B83" s="10" t="s">
        <v>103</v>
      </c>
      <c r="C83" s="11">
        <v>42</v>
      </c>
      <c r="D83" s="13" t="s">
        <v>131</v>
      </c>
      <c r="E83" s="11" t="s">
        <v>111</v>
      </c>
      <c r="F83" s="13" t="s">
        <v>134</v>
      </c>
      <c r="G83" s="13" t="s">
        <v>147</v>
      </c>
      <c r="H83" s="10" t="s">
        <v>5</v>
      </c>
      <c r="I83" s="10" t="s">
        <v>2</v>
      </c>
      <c r="J83" s="14">
        <v>4</v>
      </c>
    </row>
    <row r="84" spans="2:10" x14ac:dyDescent="0.25">
      <c r="B84" s="10" t="s">
        <v>104</v>
      </c>
      <c r="C84" s="11">
        <v>42</v>
      </c>
      <c r="D84" s="13" t="s">
        <v>131</v>
      </c>
      <c r="E84" s="11" t="s">
        <v>111</v>
      </c>
      <c r="F84" s="13" t="s">
        <v>134</v>
      </c>
      <c r="G84" s="13" t="s">
        <v>135</v>
      </c>
      <c r="H84" s="10" t="s">
        <v>114</v>
      </c>
      <c r="I84" s="10" t="s">
        <v>112</v>
      </c>
      <c r="J84" s="14">
        <v>4</v>
      </c>
    </row>
    <row r="85" spans="2:10" ht="15.75" customHeight="1" x14ac:dyDescent="0.25">
      <c r="B85" s="10" t="s">
        <v>105</v>
      </c>
      <c r="C85" s="11">
        <v>42</v>
      </c>
      <c r="D85" s="13" t="s">
        <v>131</v>
      </c>
      <c r="E85" s="11" t="s">
        <v>111</v>
      </c>
      <c r="F85" s="13" t="s">
        <v>134</v>
      </c>
      <c r="G85" s="13" t="s">
        <v>139</v>
      </c>
      <c r="H85" s="10" t="s">
        <v>116</v>
      </c>
      <c r="I85" s="10" t="s">
        <v>113</v>
      </c>
      <c r="J85" s="14">
        <v>3</v>
      </c>
    </row>
    <row r="86" spans="2:10" x14ac:dyDescent="0.25">
      <c r="B86" s="10" t="s">
        <v>106</v>
      </c>
      <c r="C86" s="11">
        <v>42</v>
      </c>
      <c r="D86" s="13" t="s">
        <v>131</v>
      </c>
      <c r="E86" s="11" t="s">
        <v>111</v>
      </c>
      <c r="F86" s="13" t="s">
        <v>134</v>
      </c>
      <c r="G86" s="13" t="s">
        <v>135</v>
      </c>
      <c r="H86" s="10" t="s">
        <v>5</v>
      </c>
      <c r="I86" s="10" t="s">
        <v>2</v>
      </c>
      <c r="J86" s="14">
        <v>4</v>
      </c>
    </row>
    <row r="87" spans="2:10" x14ac:dyDescent="0.25">
      <c r="B87" s="10" t="s">
        <v>107</v>
      </c>
      <c r="C87" s="11">
        <v>42</v>
      </c>
      <c r="D87" s="13" t="s">
        <v>131</v>
      </c>
      <c r="E87" s="11" t="s">
        <v>111</v>
      </c>
      <c r="F87" s="13" t="s">
        <v>134</v>
      </c>
      <c r="G87" s="13" t="s">
        <v>135</v>
      </c>
      <c r="H87" s="10" t="s">
        <v>5</v>
      </c>
      <c r="I87" s="10" t="s">
        <v>2</v>
      </c>
      <c r="J87" s="14">
        <v>4</v>
      </c>
    </row>
    <row r="88" spans="2:10" x14ac:dyDescent="0.25">
      <c r="B88" s="10" t="s">
        <v>64</v>
      </c>
      <c r="C88" s="11">
        <v>42</v>
      </c>
      <c r="D88" s="13" t="s">
        <v>131</v>
      </c>
      <c r="E88" s="11" t="s">
        <v>111</v>
      </c>
      <c r="F88" s="13" t="s">
        <v>134</v>
      </c>
      <c r="G88" s="13" t="s">
        <v>135</v>
      </c>
      <c r="H88" s="10" t="s">
        <v>5</v>
      </c>
      <c r="I88" s="10" t="s">
        <v>2</v>
      </c>
      <c r="J88" s="14">
        <v>4</v>
      </c>
    </row>
    <row r="89" spans="2:10" ht="30" x14ac:dyDescent="0.25">
      <c r="B89" s="10" t="s">
        <v>108</v>
      </c>
      <c r="C89" s="11">
        <v>44</v>
      </c>
      <c r="D89" s="13" t="s">
        <v>131</v>
      </c>
      <c r="E89" s="11" t="s">
        <v>111</v>
      </c>
      <c r="F89" s="13" t="s">
        <v>146</v>
      </c>
      <c r="G89" s="13" t="s">
        <v>142</v>
      </c>
      <c r="H89" s="10" t="s">
        <v>22</v>
      </c>
      <c r="I89" s="10" t="s">
        <v>4</v>
      </c>
      <c r="J89" s="14">
        <v>5</v>
      </c>
    </row>
    <row r="90" spans="2:10" x14ac:dyDescent="0.25">
      <c r="B90" s="10" t="s">
        <v>109</v>
      </c>
      <c r="C90" s="11">
        <v>44</v>
      </c>
      <c r="D90" s="13" t="s">
        <v>132</v>
      </c>
      <c r="E90" s="11" t="s">
        <v>111</v>
      </c>
      <c r="F90" s="13" t="s">
        <v>146</v>
      </c>
      <c r="G90" s="13" t="s">
        <v>139</v>
      </c>
      <c r="H90" s="10" t="s">
        <v>115</v>
      </c>
      <c r="I90" s="10" t="s">
        <v>1</v>
      </c>
      <c r="J90" s="14">
        <v>4</v>
      </c>
    </row>
    <row r="91" spans="2:10" ht="30" x14ac:dyDescent="0.25">
      <c r="B91" s="10" t="s">
        <v>110</v>
      </c>
      <c r="C91" s="11">
        <v>44</v>
      </c>
      <c r="D91" s="13" t="s">
        <v>131</v>
      </c>
      <c r="E91" s="11" t="s">
        <v>111</v>
      </c>
      <c r="F91" s="13" t="s">
        <v>134</v>
      </c>
      <c r="G91" s="13" t="s">
        <v>140</v>
      </c>
      <c r="H91" s="10" t="s">
        <v>18</v>
      </c>
      <c r="I91" s="10" t="s">
        <v>19</v>
      </c>
      <c r="J91" s="15">
        <v>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2"/>
  <sheetViews>
    <sheetView workbookViewId="0">
      <selection activeCell="B9" sqref="B9"/>
    </sheetView>
  </sheetViews>
  <sheetFormatPr defaultRowHeight="15" x14ac:dyDescent="0.25"/>
  <cols>
    <col min="1" max="1" width="19.28515625" bestFit="1" customWidth="1"/>
    <col min="2" max="2" width="25" bestFit="1" customWidth="1"/>
    <col min="3" max="3" width="10.140625" bestFit="1" customWidth="1"/>
    <col min="4" max="4" width="13.28515625" bestFit="1" customWidth="1"/>
    <col min="5" max="5" width="8.42578125" bestFit="1" customWidth="1"/>
    <col min="6" max="6" width="8.85546875" bestFit="1" customWidth="1"/>
    <col min="7" max="7" width="7.5703125" bestFit="1" customWidth="1"/>
    <col min="8" max="8" width="10.85546875" bestFit="1" customWidth="1"/>
    <col min="9" max="9" width="10.42578125" bestFit="1" customWidth="1"/>
    <col min="10" max="10" width="7.7109375" bestFit="1" customWidth="1"/>
    <col min="11" max="11" width="9.7109375" bestFit="1" customWidth="1"/>
    <col min="12" max="12" width="10.140625" bestFit="1" customWidth="1"/>
    <col min="13" max="13" width="9.140625" bestFit="1" customWidth="1"/>
    <col min="14" max="14" width="9.42578125" bestFit="1" customWidth="1"/>
    <col min="15" max="15" width="10.42578125" bestFit="1" customWidth="1"/>
    <col min="16" max="16" width="13.42578125" bestFit="1" customWidth="1"/>
    <col min="17" max="17" width="7.28515625" bestFit="1" customWidth="1"/>
    <col min="18" max="18" width="11.28515625" bestFit="1" customWidth="1"/>
    <col min="19" max="19" width="8.85546875" bestFit="1" customWidth="1"/>
    <col min="20" max="20" width="9.42578125" bestFit="1" customWidth="1"/>
    <col min="21" max="21" width="12.42578125" bestFit="1" customWidth="1"/>
    <col min="22" max="22" width="7.42578125" bestFit="1" customWidth="1"/>
    <col min="23" max="24" width="9" bestFit="1" customWidth="1"/>
    <col min="25" max="25" width="8.42578125" bestFit="1" customWidth="1"/>
    <col min="26" max="26" width="7.5703125" bestFit="1" customWidth="1"/>
    <col min="27" max="27" width="5.140625" bestFit="1" customWidth="1"/>
    <col min="28" max="28" width="7.42578125" bestFit="1" customWidth="1"/>
    <col min="29" max="29" width="9.28515625" bestFit="1" customWidth="1"/>
    <col min="30" max="30" width="7.42578125" bestFit="1" customWidth="1"/>
    <col min="31" max="31" width="8.140625" bestFit="1" customWidth="1"/>
    <col min="32" max="32" width="12.28515625" bestFit="1" customWidth="1"/>
    <col min="33" max="33" width="9.85546875" bestFit="1" customWidth="1"/>
    <col min="34" max="34" width="8.5703125" bestFit="1" customWidth="1"/>
    <col min="35" max="35" width="9.5703125" bestFit="1" customWidth="1"/>
    <col min="36" max="36" width="13.5703125" bestFit="1" customWidth="1"/>
    <col min="37" max="37" width="10.7109375" bestFit="1" customWidth="1"/>
    <col min="38" max="38" width="10.140625" bestFit="1" customWidth="1"/>
    <col min="39" max="39" width="13.7109375" bestFit="1" customWidth="1"/>
    <col min="40" max="40" width="11" bestFit="1" customWidth="1"/>
    <col min="41" max="41" width="10.28515625" bestFit="1" customWidth="1"/>
    <col min="42" max="42" width="7.28515625" bestFit="1" customWidth="1"/>
    <col min="43" max="43" width="10.42578125" bestFit="1" customWidth="1"/>
    <col min="44" max="44" width="8.5703125" bestFit="1" customWidth="1"/>
    <col min="45" max="46" width="10.85546875" bestFit="1" customWidth="1"/>
    <col min="47" max="47" width="8.28515625" bestFit="1" customWidth="1"/>
    <col min="48" max="48" width="8.140625" bestFit="1" customWidth="1"/>
    <col min="49" max="49" width="9.5703125" bestFit="1" customWidth="1"/>
    <col min="50" max="50" width="9" bestFit="1" customWidth="1"/>
    <col min="51" max="51" width="11.42578125" bestFit="1" customWidth="1"/>
    <col min="52" max="52" width="10.7109375" bestFit="1" customWidth="1"/>
    <col min="53" max="53" width="10.42578125" bestFit="1" customWidth="1"/>
    <col min="54" max="54" width="8.7109375" bestFit="1" customWidth="1"/>
    <col min="55" max="55" width="9.7109375" bestFit="1" customWidth="1"/>
    <col min="56" max="56" width="7.85546875" bestFit="1" customWidth="1"/>
    <col min="57" max="57" width="9" bestFit="1" customWidth="1"/>
    <col min="58" max="58" width="9.5703125" bestFit="1" customWidth="1"/>
    <col min="59" max="59" width="9.7109375" bestFit="1" customWidth="1"/>
    <col min="60" max="60" width="8.85546875" bestFit="1" customWidth="1"/>
    <col min="61" max="61" width="7.7109375" bestFit="1" customWidth="1"/>
    <col min="62" max="62" width="12.42578125" bestFit="1" customWidth="1"/>
    <col min="63" max="63" width="9.7109375" bestFit="1" customWidth="1"/>
    <col min="64" max="65" width="7.7109375" bestFit="1" customWidth="1"/>
    <col min="66" max="66" width="12.5703125" bestFit="1" customWidth="1"/>
    <col min="67" max="67" width="11.140625" bestFit="1" customWidth="1"/>
    <col min="68" max="68" width="8.5703125" bestFit="1" customWidth="1"/>
    <col min="69" max="69" width="10.42578125" bestFit="1" customWidth="1"/>
    <col min="70" max="70" width="10" bestFit="1" customWidth="1"/>
    <col min="71" max="71" width="9.28515625" bestFit="1" customWidth="1"/>
    <col min="72" max="72" width="10.140625" bestFit="1" customWidth="1"/>
    <col min="73" max="73" width="10.7109375" bestFit="1" customWidth="1"/>
    <col min="74" max="74" width="10" bestFit="1" customWidth="1"/>
    <col min="75" max="75" width="8.85546875" bestFit="1" customWidth="1"/>
    <col min="76" max="76" width="9.28515625" bestFit="1" customWidth="1"/>
    <col min="77" max="77" width="10.28515625" bestFit="1" customWidth="1"/>
    <col min="78" max="78" width="10.140625" bestFit="1" customWidth="1"/>
    <col min="79" max="79" width="10.28515625" bestFit="1" customWidth="1"/>
    <col min="80" max="80" width="7.85546875" bestFit="1" customWidth="1"/>
    <col min="81" max="81" width="9.85546875" bestFit="1" customWidth="1"/>
    <col min="82" max="82" width="7.42578125" bestFit="1" customWidth="1"/>
    <col min="83" max="83" width="7.5703125" bestFit="1" customWidth="1"/>
    <col min="84" max="84" width="11" bestFit="1" customWidth="1"/>
    <col min="85" max="85" width="8.85546875" bestFit="1" customWidth="1"/>
    <col min="86" max="86" width="6.5703125" bestFit="1" customWidth="1"/>
    <col min="87" max="87" width="9.42578125" bestFit="1" customWidth="1"/>
    <col min="88" max="88" width="10.5703125" bestFit="1" customWidth="1"/>
    <col min="89" max="89" width="9.42578125" bestFit="1" customWidth="1"/>
    <col min="90" max="90" width="9.5703125" bestFit="1" customWidth="1"/>
    <col min="91" max="91" width="11.85546875" bestFit="1" customWidth="1"/>
  </cols>
  <sheetData>
    <row r="2" spans="1:2" x14ac:dyDescent="0.25">
      <c r="A2" s="3" t="s">
        <v>130</v>
      </c>
      <c r="B2" t="s">
        <v>118</v>
      </c>
    </row>
    <row r="4" spans="1:2" x14ac:dyDescent="0.25">
      <c r="A4" s="3" t="s">
        <v>11</v>
      </c>
      <c r="B4" t="s">
        <v>13</v>
      </c>
    </row>
    <row r="5" spans="1:2" x14ac:dyDescent="0.25">
      <c r="A5" s="4" t="s">
        <v>5</v>
      </c>
      <c r="B5" s="6">
        <v>4.0714285714285712</v>
      </c>
    </row>
    <row r="6" spans="1:2" x14ac:dyDescent="0.25">
      <c r="A6" s="4" t="s">
        <v>115</v>
      </c>
      <c r="B6" s="6">
        <v>4.8181818181818183</v>
      </c>
    </row>
    <row r="7" spans="1:2" x14ac:dyDescent="0.25">
      <c r="A7" s="4" t="s">
        <v>18</v>
      </c>
      <c r="B7" s="6">
        <v>4.384615384615385</v>
      </c>
    </row>
    <row r="8" spans="1:2" x14ac:dyDescent="0.25">
      <c r="A8" s="4" t="s">
        <v>20</v>
      </c>
      <c r="B8" s="6">
        <v>4.384615384615385</v>
      </c>
    </row>
    <row r="9" spans="1:2" x14ac:dyDescent="0.25">
      <c r="A9" s="4" t="s">
        <v>22</v>
      </c>
      <c r="B9" s="6">
        <v>4.5384615384615383</v>
      </c>
    </row>
    <row r="10" spans="1:2" x14ac:dyDescent="0.25">
      <c r="A10" s="4" t="s">
        <v>114</v>
      </c>
      <c r="B10" s="6">
        <v>4</v>
      </c>
    </row>
    <row r="11" spans="1:2" x14ac:dyDescent="0.25">
      <c r="A11" s="4" t="s">
        <v>116</v>
      </c>
      <c r="B11" s="6">
        <v>4.2307692307692308</v>
      </c>
    </row>
    <row r="12" spans="1:2" x14ac:dyDescent="0.25">
      <c r="A12" s="4" t="s">
        <v>12</v>
      </c>
      <c r="B12" s="6">
        <v>4.333333333333333</v>
      </c>
    </row>
  </sheetData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4F9FA-EA61-4394-86D8-9B286EDDA087}">
  <dimension ref="A2:B6"/>
  <sheetViews>
    <sheetView workbookViewId="0">
      <selection activeCell="R23" sqref="R23"/>
    </sheetView>
  </sheetViews>
  <sheetFormatPr defaultRowHeight="15" x14ac:dyDescent="0.25"/>
  <cols>
    <col min="1" max="1" width="17.28515625" bestFit="1" customWidth="1"/>
    <col min="2" max="2" width="29.28515625" bestFit="1" customWidth="1"/>
    <col min="3" max="4" width="3" bestFit="1" customWidth="1"/>
    <col min="5" max="5" width="11.85546875" bestFit="1" customWidth="1"/>
    <col min="6" max="6" width="8.85546875" bestFit="1" customWidth="1"/>
    <col min="7" max="7" width="7.5703125" bestFit="1" customWidth="1"/>
    <col min="8" max="8" width="10.85546875" bestFit="1" customWidth="1"/>
    <col min="9" max="9" width="10.42578125" bestFit="1" customWidth="1"/>
    <col min="10" max="10" width="7.7109375" bestFit="1" customWidth="1"/>
    <col min="11" max="11" width="9.7109375" bestFit="1" customWidth="1"/>
    <col min="12" max="12" width="10.140625" bestFit="1" customWidth="1"/>
    <col min="14" max="14" width="9.42578125" bestFit="1" customWidth="1"/>
    <col min="15" max="15" width="10.42578125" bestFit="1" customWidth="1"/>
    <col min="16" max="16" width="13.42578125" bestFit="1" customWidth="1"/>
    <col min="17" max="17" width="7.28515625" bestFit="1" customWidth="1"/>
    <col min="18" max="18" width="11.28515625" bestFit="1" customWidth="1"/>
    <col min="19" max="19" width="8.85546875" bestFit="1" customWidth="1"/>
    <col min="20" max="20" width="9.42578125" bestFit="1" customWidth="1"/>
    <col min="21" max="21" width="12.42578125" bestFit="1" customWidth="1"/>
    <col min="22" max="22" width="7.42578125" bestFit="1" customWidth="1"/>
    <col min="23" max="24" width="9" bestFit="1" customWidth="1"/>
    <col min="25" max="25" width="8.42578125" bestFit="1" customWidth="1"/>
    <col min="26" max="26" width="7.5703125" bestFit="1" customWidth="1"/>
    <col min="27" max="27" width="5.140625" bestFit="1" customWidth="1"/>
    <col min="28" max="28" width="7.42578125" bestFit="1" customWidth="1"/>
    <col min="29" max="29" width="9.28515625" bestFit="1" customWidth="1"/>
    <col min="30" max="30" width="7.42578125" bestFit="1" customWidth="1"/>
    <col min="31" max="31" width="8.140625" bestFit="1" customWidth="1"/>
    <col min="32" max="32" width="12.28515625" bestFit="1" customWidth="1"/>
    <col min="33" max="33" width="9.85546875" bestFit="1" customWidth="1"/>
    <col min="34" max="34" width="8.5703125" bestFit="1" customWidth="1"/>
    <col min="35" max="35" width="9.5703125" bestFit="1" customWidth="1"/>
    <col min="36" max="36" width="13.5703125" bestFit="1" customWidth="1"/>
    <col min="37" max="37" width="10.7109375" bestFit="1" customWidth="1"/>
    <col min="38" max="38" width="10.140625" bestFit="1" customWidth="1"/>
    <col min="39" max="39" width="13.7109375" bestFit="1" customWidth="1"/>
    <col min="40" max="40" width="11" bestFit="1" customWidth="1"/>
    <col min="41" max="41" width="10.28515625" bestFit="1" customWidth="1"/>
    <col min="42" max="42" width="7.28515625" bestFit="1" customWidth="1"/>
    <col min="43" max="43" width="10.42578125" bestFit="1" customWidth="1"/>
    <col min="44" max="44" width="8.5703125" bestFit="1" customWidth="1"/>
    <col min="45" max="46" width="10.85546875" bestFit="1" customWidth="1"/>
    <col min="47" max="47" width="8.28515625" bestFit="1" customWidth="1"/>
    <col min="48" max="48" width="8.140625" bestFit="1" customWidth="1"/>
    <col min="49" max="49" width="9.5703125" bestFit="1" customWidth="1"/>
    <col min="50" max="50" width="9" bestFit="1" customWidth="1"/>
    <col min="51" max="51" width="11.42578125" bestFit="1" customWidth="1"/>
    <col min="52" max="52" width="10.7109375" bestFit="1" customWidth="1"/>
    <col min="53" max="53" width="10.42578125" bestFit="1" customWidth="1"/>
    <col min="54" max="54" width="8.7109375" bestFit="1" customWidth="1"/>
    <col min="55" max="55" width="9.7109375" bestFit="1" customWidth="1"/>
    <col min="56" max="56" width="7.85546875" bestFit="1" customWidth="1"/>
    <col min="57" max="57" width="9" bestFit="1" customWidth="1"/>
    <col min="58" max="58" width="9.5703125" bestFit="1" customWidth="1"/>
    <col min="59" max="59" width="9.7109375" bestFit="1" customWidth="1"/>
    <col min="60" max="60" width="8.85546875" bestFit="1" customWidth="1"/>
    <col min="61" max="61" width="7.7109375" bestFit="1" customWidth="1"/>
    <col min="62" max="62" width="12.42578125" bestFit="1" customWidth="1"/>
    <col min="63" max="63" width="9.7109375" bestFit="1" customWidth="1"/>
    <col min="64" max="65" width="7.7109375" bestFit="1" customWidth="1"/>
    <col min="66" max="66" width="12.5703125" bestFit="1" customWidth="1"/>
    <col min="67" max="67" width="11.140625" bestFit="1" customWidth="1"/>
    <col min="68" max="68" width="8.5703125" bestFit="1" customWidth="1"/>
    <col min="69" max="69" width="10.42578125" bestFit="1" customWidth="1"/>
    <col min="70" max="70" width="10" bestFit="1" customWidth="1"/>
    <col min="71" max="71" width="9.28515625" bestFit="1" customWidth="1"/>
    <col min="72" max="72" width="10.140625" bestFit="1" customWidth="1"/>
    <col min="73" max="73" width="10.7109375" bestFit="1" customWidth="1"/>
    <col min="74" max="74" width="10" bestFit="1" customWidth="1"/>
    <col min="75" max="75" width="8.85546875" bestFit="1" customWidth="1"/>
    <col min="76" max="76" width="9.28515625" bestFit="1" customWidth="1"/>
    <col min="77" max="77" width="10.28515625" bestFit="1" customWidth="1"/>
    <col min="78" max="78" width="10.140625" bestFit="1" customWidth="1"/>
    <col min="79" max="79" width="10.28515625" bestFit="1" customWidth="1"/>
    <col min="80" max="80" width="7.85546875" bestFit="1" customWidth="1"/>
    <col min="81" max="81" width="9.85546875" bestFit="1" customWidth="1"/>
    <col min="82" max="82" width="7.42578125" bestFit="1" customWidth="1"/>
    <col min="83" max="83" width="7.5703125" bestFit="1" customWidth="1"/>
    <col min="84" max="84" width="11" bestFit="1" customWidth="1"/>
    <col min="85" max="85" width="8.85546875" bestFit="1" customWidth="1"/>
    <col min="86" max="86" width="6.5703125" bestFit="1" customWidth="1"/>
    <col min="87" max="87" width="9.42578125" bestFit="1" customWidth="1"/>
    <col min="88" max="88" width="10.5703125" bestFit="1" customWidth="1"/>
    <col min="89" max="89" width="9.42578125" bestFit="1" customWidth="1"/>
    <col min="90" max="90" width="9.5703125" bestFit="1" customWidth="1"/>
    <col min="91" max="91" width="11.85546875" bestFit="1" customWidth="1"/>
  </cols>
  <sheetData>
    <row r="2" spans="1:2" x14ac:dyDescent="0.25">
      <c r="A2" t="s">
        <v>14</v>
      </c>
    </row>
    <row r="3" spans="1:2" x14ac:dyDescent="0.25">
      <c r="A3" s="3" t="s">
        <v>11</v>
      </c>
      <c r="B3" t="s">
        <v>149</v>
      </c>
    </row>
    <row r="4" spans="1:2" x14ac:dyDescent="0.25">
      <c r="A4" s="4" t="s">
        <v>131</v>
      </c>
      <c r="B4" s="5">
        <v>35</v>
      </c>
    </row>
    <row r="5" spans="1:2" x14ac:dyDescent="0.25">
      <c r="A5" s="4" t="s">
        <v>132</v>
      </c>
      <c r="B5" s="5">
        <v>55</v>
      </c>
    </row>
    <row r="6" spans="1:2" x14ac:dyDescent="0.25">
      <c r="A6" s="4" t="s">
        <v>12</v>
      </c>
      <c r="B6" s="5">
        <v>90</v>
      </c>
    </row>
  </sheetData>
  <pageMargins left="0.7" right="0.7" top="0.75" bottom="0.75" header="0.3" footer="0.3"/>
  <pageSetup paperSize="9" orientation="portrait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7"/>
  <sheetViews>
    <sheetView workbookViewId="0">
      <selection activeCell="D13" sqref="D13"/>
    </sheetView>
  </sheetViews>
  <sheetFormatPr defaultRowHeight="15" x14ac:dyDescent="0.25"/>
  <cols>
    <col min="2" max="2" width="17.28515625" customWidth="1"/>
    <col min="3" max="3" width="27.5703125" customWidth="1"/>
    <col min="4" max="4" width="9.28515625" customWidth="1"/>
    <col min="5" max="5" width="3" customWidth="1"/>
    <col min="6" max="6" width="11.85546875" bestFit="1" customWidth="1"/>
  </cols>
  <sheetData>
    <row r="2" spans="2:6" x14ac:dyDescent="0.25">
      <c r="B2" t="s">
        <v>16</v>
      </c>
    </row>
    <row r="3" spans="2:6" x14ac:dyDescent="0.25">
      <c r="B3" s="3" t="s">
        <v>11</v>
      </c>
      <c r="C3" t="s">
        <v>15</v>
      </c>
    </row>
    <row r="4" spans="2:6" x14ac:dyDescent="0.25">
      <c r="B4" s="4">
        <v>3</v>
      </c>
      <c r="C4" s="5">
        <v>14</v>
      </c>
      <c r="D4" s="7">
        <f>GETPIVOTDATA("Оценка",$B$3,"Оценка",3)/GETPIVOTDATA("Оценка",$B$3)</f>
        <v>0.15555555555555556</v>
      </c>
    </row>
    <row r="5" spans="2:6" x14ac:dyDescent="0.25">
      <c r="B5" s="4">
        <v>4</v>
      </c>
      <c r="C5" s="5">
        <v>32</v>
      </c>
      <c r="D5" s="7">
        <f>GETPIVOTDATA("Оценка",$B$3,"Оценка",4)/GETPIVOTDATA("Оценка",$B$3)</f>
        <v>0.35555555555555557</v>
      </c>
    </row>
    <row r="6" spans="2:6" x14ac:dyDescent="0.25">
      <c r="B6" s="4">
        <v>5</v>
      </c>
      <c r="C6" s="5">
        <v>44</v>
      </c>
      <c r="D6" s="7">
        <f>GETPIVOTDATA("Оценка",$B$3,"Оценка",5)/GETPIVOTDATA("Оценка",$B$3)</f>
        <v>0.48888888888888887</v>
      </c>
    </row>
    <row r="7" spans="2:6" x14ac:dyDescent="0.25">
      <c r="B7" s="4" t="s">
        <v>12</v>
      </c>
      <c r="C7" s="5">
        <v>90</v>
      </c>
      <c r="D7">
        <f>GETPIVOTDATA("Оценка",$B$3)</f>
        <v>90</v>
      </c>
      <c r="F7" s="9">
        <f>D5+D6</f>
        <v>0.84444444444444444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7"/>
  <sheetViews>
    <sheetView workbookViewId="0">
      <selection activeCell="K10" sqref="K10"/>
    </sheetView>
  </sheetViews>
  <sheetFormatPr defaultRowHeight="15" x14ac:dyDescent="0.25"/>
  <cols>
    <col min="1" max="1" width="17.28515625" customWidth="1"/>
    <col min="2" max="2" width="25" customWidth="1"/>
    <col min="3" max="3" width="9.28515625" customWidth="1"/>
    <col min="4" max="4" width="3" customWidth="1"/>
    <col min="5" max="5" width="11.85546875" bestFit="1" customWidth="1"/>
  </cols>
  <sheetData>
    <row r="2" spans="1:5" x14ac:dyDescent="0.25">
      <c r="A2" t="s">
        <v>16</v>
      </c>
    </row>
    <row r="3" spans="1:5" x14ac:dyDescent="0.25">
      <c r="A3" s="3" t="s">
        <v>11</v>
      </c>
      <c r="B3" t="s">
        <v>13</v>
      </c>
    </row>
    <row r="4" spans="1:5" x14ac:dyDescent="0.25">
      <c r="A4" s="4">
        <v>3</v>
      </c>
      <c r="B4" s="5">
        <v>3</v>
      </c>
      <c r="C4" s="7"/>
    </row>
    <row r="5" spans="1:5" x14ac:dyDescent="0.25">
      <c r="A5" s="4">
        <v>4</v>
      </c>
      <c r="B5" s="5">
        <v>4</v>
      </c>
      <c r="C5" s="7"/>
    </row>
    <row r="6" spans="1:5" x14ac:dyDescent="0.25">
      <c r="A6" s="4">
        <v>5</v>
      </c>
      <c r="B6" s="5">
        <v>5</v>
      </c>
      <c r="C6" s="7"/>
    </row>
    <row r="7" spans="1:5" x14ac:dyDescent="0.25">
      <c r="A7" s="4" t="s">
        <v>12</v>
      </c>
      <c r="B7" s="8">
        <v>4.333333333333333</v>
      </c>
      <c r="C7" s="8">
        <f>GETPIVOTDATA("Оценка",$A$3)</f>
        <v>4.333333333333333</v>
      </c>
      <c r="E7" s="9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93"/>
  <sheetViews>
    <sheetView workbookViewId="0">
      <selection activeCell="A17" sqref="A17"/>
    </sheetView>
  </sheetViews>
  <sheetFormatPr defaultRowHeight="15" x14ac:dyDescent="0.25"/>
  <cols>
    <col min="1" max="1" width="17.28515625" customWidth="1"/>
    <col min="2" max="2" width="25" customWidth="1"/>
    <col min="3" max="3" width="4" customWidth="1"/>
    <col min="4" max="4" width="15" customWidth="1"/>
    <col min="5" max="5" width="76.140625" customWidth="1"/>
    <col min="6" max="6" width="32.5703125" customWidth="1"/>
    <col min="7" max="7" width="31.28515625" customWidth="1"/>
    <col min="8" max="8" width="58.140625" customWidth="1"/>
    <col min="9" max="9" width="25" customWidth="1"/>
    <col min="10" max="10" width="58.28515625" customWidth="1"/>
    <col min="11" max="11" width="39.7109375" customWidth="1"/>
    <col min="12" max="12" width="42.140625" customWidth="1"/>
    <col min="13" max="13" width="47.7109375" customWidth="1"/>
    <col min="14" max="14" width="31.85546875" customWidth="1"/>
    <col min="15" max="15" width="38.42578125" customWidth="1"/>
    <col min="16" max="16" width="34.85546875" customWidth="1"/>
    <col min="17" max="17" width="27.28515625" customWidth="1"/>
    <col min="18" max="18" width="32.5703125" customWidth="1"/>
    <col min="19" max="19" width="45.85546875" customWidth="1"/>
    <col min="20" max="20" width="47" bestFit="1" customWidth="1"/>
    <col min="21" max="21" width="60.85546875" bestFit="1" customWidth="1"/>
    <col min="22" max="22" width="39.42578125" customWidth="1"/>
    <col min="23" max="24" width="31.28515625" customWidth="1"/>
    <col min="25" max="25" width="12" customWidth="1"/>
    <col min="26" max="26" width="42.140625" bestFit="1" customWidth="1"/>
    <col min="27" max="27" width="47.7109375" bestFit="1" customWidth="1"/>
    <col min="28" max="28" width="16.28515625" bestFit="1" customWidth="1"/>
    <col min="29" max="30" width="25.7109375" bestFit="1" customWidth="1"/>
    <col min="31" max="31" width="16.28515625" bestFit="1" customWidth="1"/>
    <col min="32" max="32" width="25.7109375" bestFit="1" customWidth="1"/>
    <col min="33" max="33" width="16.28515625" bestFit="1" customWidth="1"/>
    <col min="34" max="34" width="31.85546875" bestFit="1" customWidth="1"/>
    <col min="35" max="35" width="16.28515625" bestFit="1" customWidth="1"/>
    <col min="36" max="36" width="24.5703125" bestFit="1" customWidth="1"/>
    <col min="37" max="37" width="15.28515625" bestFit="1" customWidth="1"/>
    <col min="38" max="38" width="28.7109375" bestFit="1" customWidth="1"/>
    <col min="39" max="39" width="38.42578125" bestFit="1" customWidth="1"/>
    <col min="40" max="40" width="34.85546875" bestFit="1" customWidth="1"/>
    <col min="41" max="41" width="20.28515625" bestFit="1" customWidth="1"/>
    <col min="42" max="42" width="36" bestFit="1" customWidth="1"/>
    <col min="43" max="43" width="27.28515625" bestFit="1" customWidth="1"/>
    <col min="44" max="44" width="30.5703125" bestFit="1" customWidth="1"/>
    <col min="45" max="45" width="32.5703125" bestFit="1" customWidth="1"/>
    <col min="46" max="46" width="45.85546875" bestFit="1" customWidth="1"/>
    <col min="47" max="47" width="47" bestFit="1" customWidth="1"/>
    <col min="48" max="48" width="60.85546875" bestFit="1" customWidth="1"/>
    <col min="49" max="49" width="25.7109375" bestFit="1" customWidth="1"/>
    <col min="50" max="50" width="43.140625" bestFit="1" customWidth="1"/>
    <col min="51" max="51" width="39.42578125" bestFit="1" customWidth="1"/>
    <col min="52" max="53" width="31.28515625" bestFit="1" customWidth="1"/>
    <col min="54" max="54" width="30.28515625" bestFit="1" customWidth="1"/>
    <col min="55" max="55" width="11.85546875" bestFit="1" customWidth="1"/>
  </cols>
  <sheetData>
    <row r="2" spans="1:4" x14ac:dyDescent="0.25">
      <c r="A2" t="s">
        <v>17</v>
      </c>
    </row>
    <row r="3" spans="1:4" x14ac:dyDescent="0.25">
      <c r="A3" s="3" t="s">
        <v>11</v>
      </c>
      <c r="B3" t="s">
        <v>13</v>
      </c>
      <c r="D3" s="8">
        <f>GETPIVOTDATA("Оценка",$A$3)</f>
        <v>4.333333333333333</v>
      </c>
    </row>
    <row r="4" spans="1:4" x14ac:dyDescent="0.25">
      <c r="A4" s="4" t="s">
        <v>65</v>
      </c>
      <c r="B4" s="5">
        <v>3</v>
      </c>
    </row>
    <row r="5" spans="1:4" x14ac:dyDescent="0.25">
      <c r="A5" s="4" t="s">
        <v>48</v>
      </c>
      <c r="B5" s="5">
        <v>3</v>
      </c>
    </row>
    <row r="6" spans="1:4" x14ac:dyDescent="0.25">
      <c r="A6" s="4" t="s">
        <v>105</v>
      </c>
      <c r="B6" s="5">
        <v>3</v>
      </c>
    </row>
    <row r="7" spans="1:4" x14ac:dyDescent="0.25">
      <c r="A7" s="4" t="s">
        <v>56</v>
      </c>
      <c r="B7" s="5">
        <v>3</v>
      </c>
    </row>
    <row r="8" spans="1:4" x14ac:dyDescent="0.25">
      <c r="A8" s="4" t="s">
        <v>32</v>
      </c>
      <c r="B8" s="5">
        <v>3</v>
      </c>
    </row>
    <row r="9" spans="1:4" x14ac:dyDescent="0.25">
      <c r="A9" s="4" t="s">
        <v>61</v>
      </c>
      <c r="B9" s="5">
        <v>3</v>
      </c>
    </row>
    <row r="10" spans="1:4" x14ac:dyDescent="0.25">
      <c r="A10" s="4" t="s">
        <v>39</v>
      </c>
      <c r="B10" s="5">
        <v>3</v>
      </c>
    </row>
    <row r="11" spans="1:4" x14ac:dyDescent="0.25">
      <c r="A11" s="4" t="s">
        <v>62</v>
      </c>
      <c r="B11" s="5">
        <v>3</v>
      </c>
    </row>
    <row r="12" spans="1:4" x14ac:dyDescent="0.25">
      <c r="A12" s="4" t="s">
        <v>26</v>
      </c>
      <c r="B12" s="5">
        <v>3</v>
      </c>
    </row>
    <row r="13" spans="1:4" x14ac:dyDescent="0.25">
      <c r="A13" s="4" t="s">
        <v>63</v>
      </c>
      <c r="B13" s="5">
        <v>3</v>
      </c>
    </row>
    <row r="14" spans="1:4" x14ac:dyDescent="0.25">
      <c r="A14" s="4" t="s">
        <v>43</v>
      </c>
      <c r="B14" s="5">
        <v>3</v>
      </c>
    </row>
    <row r="15" spans="1:4" x14ac:dyDescent="0.25">
      <c r="A15" s="4" t="s">
        <v>82</v>
      </c>
      <c r="B15" s="5">
        <v>3</v>
      </c>
    </row>
    <row r="16" spans="1:4" x14ac:dyDescent="0.25">
      <c r="A16" s="4" t="s">
        <v>35</v>
      </c>
      <c r="B16" s="5">
        <v>3</v>
      </c>
    </row>
    <row r="17" spans="1:2" x14ac:dyDescent="0.25">
      <c r="A17" s="4" t="s">
        <v>85</v>
      </c>
      <c r="B17" s="5">
        <v>3</v>
      </c>
    </row>
    <row r="18" spans="1:2" x14ac:dyDescent="0.25">
      <c r="A18" s="4" t="s">
        <v>66</v>
      </c>
      <c r="B18" s="5">
        <v>4</v>
      </c>
    </row>
    <row r="19" spans="1:2" x14ac:dyDescent="0.25">
      <c r="A19" s="4" t="s">
        <v>81</v>
      </c>
      <c r="B19" s="5">
        <v>4</v>
      </c>
    </row>
    <row r="20" spans="1:2" x14ac:dyDescent="0.25">
      <c r="A20" s="4" t="s">
        <v>24</v>
      </c>
      <c r="B20" s="5">
        <v>4</v>
      </c>
    </row>
    <row r="21" spans="1:2" x14ac:dyDescent="0.25">
      <c r="A21" s="4" t="s">
        <v>40</v>
      </c>
      <c r="B21" s="5">
        <v>4</v>
      </c>
    </row>
    <row r="22" spans="1:2" x14ac:dyDescent="0.25">
      <c r="A22" s="4" t="s">
        <v>83</v>
      </c>
      <c r="B22" s="5">
        <v>4</v>
      </c>
    </row>
    <row r="23" spans="1:2" x14ac:dyDescent="0.25">
      <c r="A23" s="4" t="s">
        <v>41</v>
      </c>
      <c r="B23" s="5">
        <v>4</v>
      </c>
    </row>
    <row r="24" spans="1:2" x14ac:dyDescent="0.25">
      <c r="A24" s="4" t="s">
        <v>53</v>
      </c>
      <c r="B24" s="5">
        <v>4</v>
      </c>
    </row>
    <row r="25" spans="1:2" x14ac:dyDescent="0.25">
      <c r="A25" s="4" t="s">
        <v>47</v>
      </c>
      <c r="B25" s="5">
        <v>4</v>
      </c>
    </row>
    <row r="26" spans="1:2" x14ac:dyDescent="0.25">
      <c r="A26" s="4" t="s">
        <v>86</v>
      </c>
      <c r="B26" s="5">
        <v>4</v>
      </c>
    </row>
    <row r="27" spans="1:2" x14ac:dyDescent="0.25">
      <c r="A27" s="4" t="s">
        <v>109</v>
      </c>
      <c r="B27" s="5">
        <v>4</v>
      </c>
    </row>
    <row r="28" spans="1:2" x14ac:dyDescent="0.25">
      <c r="A28" s="4" t="s">
        <v>87</v>
      </c>
      <c r="B28" s="5">
        <v>4</v>
      </c>
    </row>
    <row r="29" spans="1:2" x14ac:dyDescent="0.25">
      <c r="A29" s="4" t="s">
        <v>69</v>
      </c>
      <c r="B29" s="5">
        <v>4</v>
      </c>
    </row>
    <row r="30" spans="1:2" x14ac:dyDescent="0.25">
      <c r="A30" s="4" t="s">
        <v>88</v>
      </c>
      <c r="B30" s="5">
        <v>4</v>
      </c>
    </row>
    <row r="31" spans="1:2" x14ac:dyDescent="0.25">
      <c r="A31" s="4" t="s">
        <v>73</v>
      </c>
      <c r="B31" s="5">
        <v>4</v>
      </c>
    </row>
    <row r="32" spans="1:2" x14ac:dyDescent="0.25">
      <c r="A32" s="4" t="s">
        <v>91</v>
      </c>
      <c r="B32" s="5">
        <v>4</v>
      </c>
    </row>
    <row r="33" spans="1:2" x14ac:dyDescent="0.25">
      <c r="A33" s="4" t="s">
        <v>77</v>
      </c>
      <c r="B33" s="5">
        <v>4</v>
      </c>
    </row>
    <row r="34" spans="1:2" x14ac:dyDescent="0.25">
      <c r="A34" s="4" t="s">
        <v>92</v>
      </c>
      <c r="B34" s="5">
        <v>4</v>
      </c>
    </row>
    <row r="35" spans="1:2" x14ac:dyDescent="0.25">
      <c r="A35" s="4" t="s">
        <v>59</v>
      </c>
      <c r="B35" s="5">
        <v>4</v>
      </c>
    </row>
    <row r="36" spans="1:2" x14ac:dyDescent="0.25">
      <c r="A36" s="4" t="s">
        <v>94</v>
      </c>
      <c r="B36" s="5">
        <v>4</v>
      </c>
    </row>
    <row r="37" spans="1:2" x14ac:dyDescent="0.25">
      <c r="A37" s="4" t="s">
        <v>64</v>
      </c>
      <c r="B37" s="5">
        <v>4</v>
      </c>
    </row>
    <row r="38" spans="1:2" x14ac:dyDescent="0.25">
      <c r="A38" s="4" t="s">
        <v>102</v>
      </c>
      <c r="B38" s="5">
        <v>4</v>
      </c>
    </row>
    <row r="39" spans="1:2" x14ac:dyDescent="0.25">
      <c r="A39" s="4" t="s">
        <v>72</v>
      </c>
      <c r="B39" s="5">
        <v>4</v>
      </c>
    </row>
    <row r="40" spans="1:2" x14ac:dyDescent="0.25">
      <c r="A40" s="4" t="s">
        <v>103</v>
      </c>
      <c r="B40" s="5">
        <v>4</v>
      </c>
    </row>
    <row r="41" spans="1:2" x14ac:dyDescent="0.25">
      <c r="A41" s="4" t="s">
        <v>55</v>
      </c>
      <c r="B41" s="5">
        <v>4</v>
      </c>
    </row>
    <row r="42" spans="1:2" x14ac:dyDescent="0.25">
      <c r="A42" s="4" t="s">
        <v>104</v>
      </c>
      <c r="B42" s="5">
        <v>4</v>
      </c>
    </row>
    <row r="43" spans="1:2" x14ac:dyDescent="0.25">
      <c r="A43" s="4" t="s">
        <v>68</v>
      </c>
      <c r="B43" s="5">
        <v>4</v>
      </c>
    </row>
    <row r="44" spans="1:2" x14ac:dyDescent="0.25">
      <c r="A44" s="4" t="s">
        <v>54</v>
      </c>
      <c r="B44" s="5">
        <v>4</v>
      </c>
    </row>
    <row r="45" spans="1:2" x14ac:dyDescent="0.25">
      <c r="A45" s="4" t="s">
        <v>38</v>
      </c>
      <c r="B45" s="5">
        <v>4</v>
      </c>
    </row>
    <row r="46" spans="1:2" x14ac:dyDescent="0.25">
      <c r="A46" s="4" t="s">
        <v>106</v>
      </c>
      <c r="B46" s="5">
        <v>4</v>
      </c>
    </row>
    <row r="47" spans="1:2" x14ac:dyDescent="0.25">
      <c r="A47" s="4" t="s">
        <v>74</v>
      </c>
      <c r="B47" s="5">
        <v>4</v>
      </c>
    </row>
    <row r="48" spans="1:2" x14ac:dyDescent="0.25">
      <c r="A48" s="4" t="s">
        <v>107</v>
      </c>
      <c r="B48" s="5">
        <v>4</v>
      </c>
    </row>
    <row r="49" spans="1:2" x14ac:dyDescent="0.25">
      <c r="A49" s="4" t="s">
        <v>45</v>
      </c>
      <c r="B49" s="5">
        <v>5</v>
      </c>
    </row>
    <row r="50" spans="1:2" x14ac:dyDescent="0.25">
      <c r="A50" s="4" t="s">
        <v>36</v>
      </c>
      <c r="B50" s="5">
        <v>5</v>
      </c>
    </row>
    <row r="51" spans="1:2" x14ac:dyDescent="0.25">
      <c r="A51" s="4" t="s">
        <v>67</v>
      </c>
      <c r="B51" s="5">
        <v>5</v>
      </c>
    </row>
    <row r="52" spans="1:2" x14ac:dyDescent="0.25">
      <c r="A52" s="4" t="s">
        <v>90</v>
      </c>
      <c r="B52" s="5">
        <v>5</v>
      </c>
    </row>
    <row r="53" spans="1:2" x14ac:dyDescent="0.25">
      <c r="A53" s="4" t="s">
        <v>44</v>
      </c>
      <c r="B53" s="5">
        <v>5</v>
      </c>
    </row>
    <row r="54" spans="1:2" x14ac:dyDescent="0.25">
      <c r="A54" s="4" t="s">
        <v>57</v>
      </c>
      <c r="B54" s="5">
        <v>5</v>
      </c>
    </row>
    <row r="55" spans="1:2" x14ac:dyDescent="0.25">
      <c r="A55" s="4" t="s">
        <v>71</v>
      </c>
      <c r="B55" s="5">
        <v>5</v>
      </c>
    </row>
    <row r="56" spans="1:2" x14ac:dyDescent="0.25">
      <c r="A56" s="4" t="s">
        <v>58</v>
      </c>
      <c r="B56" s="5">
        <v>5</v>
      </c>
    </row>
    <row r="57" spans="1:2" x14ac:dyDescent="0.25">
      <c r="A57" s="4" t="s">
        <v>31</v>
      </c>
      <c r="B57" s="5">
        <v>5</v>
      </c>
    </row>
    <row r="58" spans="1:2" x14ac:dyDescent="0.25">
      <c r="A58" s="4" t="s">
        <v>93</v>
      </c>
      <c r="B58" s="5">
        <v>5</v>
      </c>
    </row>
    <row r="59" spans="1:2" x14ac:dyDescent="0.25">
      <c r="A59" s="4" t="s">
        <v>75</v>
      </c>
      <c r="B59" s="5">
        <v>5</v>
      </c>
    </row>
    <row r="60" spans="1:2" x14ac:dyDescent="0.25">
      <c r="A60" s="4" t="s">
        <v>37</v>
      </c>
      <c r="B60" s="5">
        <v>5</v>
      </c>
    </row>
    <row r="61" spans="1:2" x14ac:dyDescent="0.25">
      <c r="A61" s="4" t="s">
        <v>49</v>
      </c>
      <c r="B61" s="5">
        <v>5</v>
      </c>
    </row>
    <row r="62" spans="1:2" x14ac:dyDescent="0.25">
      <c r="A62" s="4" t="s">
        <v>95</v>
      </c>
      <c r="B62" s="5">
        <v>5</v>
      </c>
    </row>
    <row r="63" spans="1:2" x14ac:dyDescent="0.25">
      <c r="A63" s="4" t="s">
        <v>79</v>
      </c>
      <c r="B63" s="5">
        <v>5</v>
      </c>
    </row>
    <row r="64" spans="1:2" x14ac:dyDescent="0.25">
      <c r="A64" s="4" t="s">
        <v>96</v>
      </c>
      <c r="B64" s="5">
        <v>5</v>
      </c>
    </row>
    <row r="65" spans="1:2" x14ac:dyDescent="0.25">
      <c r="A65" s="4" t="s">
        <v>50</v>
      </c>
      <c r="B65" s="5">
        <v>5</v>
      </c>
    </row>
    <row r="66" spans="1:2" x14ac:dyDescent="0.25">
      <c r="A66" s="4" t="s">
        <v>97</v>
      </c>
      <c r="B66" s="5">
        <v>5</v>
      </c>
    </row>
    <row r="67" spans="1:2" x14ac:dyDescent="0.25">
      <c r="A67" s="4" t="s">
        <v>52</v>
      </c>
      <c r="B67" s="5">
        <v>5</v>
      </c>
    </row>
    <row r="68" spans="1:2" x14ac:dyDescent="0.25">
      <c r="A68" s="4" t="s">
        <v>98</v>
      </c>
      <c r="B68" s="5">
        <v>5</v>
      </c>
    </row>
    <row r="69" spans="1:2" x14ac:dyDescent="0.25">
      <c r="A69" s="4" t="s">
        <v>33</v>
      </c>
      <c r="B69" s="5">
        <v>5</v>
      </c>
    </row>
    <row r="70" spans="1:2" x14ac:dyDescent="0.25">
      <c r="A70" s="4" t="s">
        <v>99</v>
      </c>
      <c r="B70" s="5">
        <v>5</v>
      </c>
    </row>
    <row r="71" spans="1:2" x14ac:dyDescent="0.25">
      <c r="A71" s="4" t="s">
        <v>25</v>
      </c>
      <c r="B71" s="5">
        <v>5</v>
      </c>
    </row>
    <row r="72" spans="1:2" x14ac:dyDescent="0.25">
      <c r="A72" s="4" t="s">
        <v>100</v>
      </c>
      <c r="B72" s="5">
        <v>5</v>
      </c>
    </row>
    <row r="73" spans="1:2" x14ac:dyDescent="0.25">
      <c r="A73" s="4" t="s">
        <v>70</v>
      </c>
      <c r="B73" s="5">
        <v>5</v>
      </c>
    </row>
    <row r="74" spans="1:2" x14ac:dyDescent="0.25">
      <c r="A74" s="4" t="s">
        <v>101</v>
      </c>
      <c r="B74" s="5">
        <v>5</v>
      </c>
    </row>
    <row r="75" spans="1:2" x14ac:dyDescent="0.25">
      <c r="A75" s="4" t="s">
        <v>21</v>
      </c>
      <c r="B75" s="5">
        <v>5</v>
      </c>
    </row>
    <row r="76" spans="1:2" x14ac:dyDescent="0.25">
      <c r="A76" s="4" t="s">
        <v>60</v>
      </c>
      <c r="B76" s="5">
        <v>5</v>
      </c>
    </row>
    <row r="77" spans="1:2" x14ac:dyDescent="0.25">
      <c r="A77" s="4" t="s">
        <v>78</v>
      </c>
      <c r="B77" s="5">
        <v>5</v>
      </c>
    </row>
    <row r="78" spans="1:2" x14ac:dyDescent="0.25">
      <c r="A78" s="4" t="s">
        <v>23</v>
      </c>
      <c r="B78" s="5">
        <v>5</v>
      </c>
    </row>
    <row r="79" spans="1:2" x14ac:dyDescent="0.25">
      <c r="A79" s="4" t="s">
        <v>51</v>
      </c>
      <c r="B79" s="5">
        <v>5</v>
      </c>
    </row>
    <row r="80" spans="1:2" x14ac:dyDescent="0.25">
      <c r="A80" s="4" t="s">
        <v>27</v>
      </c>
      <c r="B80" s="5">
        <v>5</v>
      </c>
    </row>
    <row r="81" spans="1:2" x14ac:dyDescent="0.25">
      <c r="A81" s="4" t="s">
        <v>34</v>
      </c>
      <c r="B81" s="5">
        <v>5</v>
      </c>
    </row>
    <row r="82" spans="1:2" x14ac:dyDescent="0.25">
      <c r="A82" s="4" t="s">
        <v>28</v>
      </c>
      <c r="B82" s="5">
        <v>5</v>
      </c>
    </row>
    <row r="83" spans="1:2" x14ac:dyDescent="0.25">
      <c r="A83" s="4" t="s">
        <v>46</v>
      </c>
      <c r="B83" s="5">
        <v>5</v>
      </c>
    </row>
    <row r="84" spans="1:2" x14ac:dyDescent="0.25">
      <c r="A84" s="4" t="s">
        <v>29</v>
      </c>
      <c r="B84" s="5">
        <v>5</v>
      </c>
    </row>
    <row r="85" spans="1:2" x14ac:dyDescent="0.25">
      <c r="A85" s="4" t="s">
        <v>80</v>
      </c>
      <c r="B85" s="5">
        <v>5</v>
      </c>
    </row>
    <row r="86" spans="1:2" x14ac:dyDescent="0.25">
      <c r="A86" s="4" t="s">
        <v>89</v>
      </c>
      <c r="B86" s="5">
        <v>5</v>
      </c>
    </row>
    <row r="87" spans="1:2" x14ac:dyDescent="0.25">
      <c r="A87" s="4" t="s">
        <v>30</v>
      </c>
      <c r="B87" s="5">
        <v>5</v>
      </c>
    </row>
    <row r="88" spans="1:2" x14ac:dyDescent="0.25">
      <c r="A88" s="4" t="s">
        <v>108</v>
      </c>
      <c r="B88" s="5">
        <v>5</v>
      </c>
    </row>
    <row r="89" spans="1:2" x14ac:dyDescent="0.25">
      <c r="A89" s="4" t="s">
        <v>84</v>
      </c>
      <c r="B89" s="5">
        <v>5</v>
      </c>
    </row>
    <row r="90" spans="1:2" x14ac:dyDescent="0.25">
      <c r="A90" s="4" t="s">
        <v>42</v>
      </c>
      <c r="B90" s="5">
        <v>5</v>
      </c>
    </row>
    <row r="91" spans="1:2" x14ac:dyDescent="0.25">
      <c r="A91" s="4" t="s">
        <v>76</v>
      </c>
      <c r="B91" s="5">
        <v>5</v>
      </c>
    </row>
    <row r="92" spans="1:2" x14ac:dyDescent="0.25">
      <c r="A92" s="4" t="s">
        <v>110</v>
      </c>
      <c r="B92" s="5">
        <v>5</v>
      </c>
    </row>
    <row r="93" spans="1:2" x14ac:dyDescent="0.25">
      <c r="A93" s="4" t="s">
        <v>12</v>
      </c>
      <c r="B93" s="5">
        <v>4.333333333333333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26BC-4183-4B70-A0F4-302B9D7A5980}">
  <dimension ref="A1:N11"/>
  <sheetViews>
    <sheetView workbookViewId="0">
      <selection activeCell="G11" sqref="G11"/>
    </sheetView>
  </sheetViews>
  <sheetFormatPr defaultRowHeight="15" x14ac:dyDescent="0.25"/>
  <cols>
    <col min="1" max="1" width="27.28515625" bestFit="1" customWidth="1"/>
    <col min="2" max="2" width="25" bestFit="1" customWidth="1"/>
    <col min="3" max="3" width="6.140625" customWidth="1"/>
    <col min="4" max="4" width="3.140625" customWidth="1"/>
    <col min="5" max="5" width="21.5703125" customWidth="1"/>
    <col min="6" max="6" width="7.85546875" customWidth="1"/>
    <col min="7" max="7" width="6.7109375" customWidth="1"/>
    <col min="8" max="8" width="15" customWidth="1"/>
    <col min="9" max="9" width="11.85546875" customWidth="1"/>
    <col min="10" max="10" width="25.28515625" customWidth="1"/>
    <col min="11" max="11" width="11.28515625" customWidth="1"/>
    <col min="12" max="12" width="32.5703125" customWidth="1"/>
    <col min="13" max="13" width="45.85546875" customWidth="1"/>
    <col min="14" max="14" width="47" bestFit="1" customWidth="1"/>
    <col min="15" max="15" width="60.85546875" bestFit="1" customWidth="1"/>
    <col min="16" max="16" width="39.42578125" customWidth="1"/>
    <col min="17" max="18" width="31.28515625" customWidth="1"/>
    <col min="19" max="19" width="12" customWidth="1"/>
    <col min="20" max="20" width="42.140625" bestFit="1" customWidth="1"/>
    <col min="21" max="21" width="47.7109375" bestFit="1" customWidth="1"/>
    <col min="22" max="22" width="16.28515625" bestFit="1" customWidth="1"/>
    <col min="23" max="24" width="25.7109375" bestFit="1" customWidth="1"/>
    <col min="25" max="25" width="16.28515625" bestFit="1" customWidth="1"/>
    <col min="26" max="26" width="25.7109375" bestFit="1" customWidth="1"/>
    <col min="27" max="27" width="16.28515625" bestFit="1" customWidth="1"/>
    <col min="28" max="28" width="31.85546875" bestFit="1" customWidth="1"/>
    <col min="29" max="29" width="16.28515625" bestFit="1" customWidth="1"/>
    <col min="30" max="30" width="24.5703125" bestFit="1" customWidth="1"/>
    <col min="31" max="31" width="15.28515625" bestFit="1" customWidth="1"/>
    <col min="32" max="32" width="28.7109375" bestFit="1" customWidth="1"/>
    <col min="33" max="33" width="38.42578125" bestFit="1" customWidth="1"/>
    <col min="34" max="34" width="34.85546875" bestFit="1" customWidth="1"/>
    <col min="35" max="35" width="20.28515625" bestFit="1" customWidth="1"/>
    <col min="36" max="36" width="36" bestFit="1" customWidth="1"/>
    <col min="37" max="37" width="27.28515625" bestFit="1" customWidth="1"/>
    <col min="38" max="38" width="30.5703125" bestFit="1" customWidth="1"/>
    <col min="39" max="39" width="32.5703125" bestFit="1" customWidth="1"/>
    <col min="40" max="40" width="45.85546875" bestFit="1" customWidth="1"/>
    <col min="41" max="41" width="47" bestFit="1" customWidth="1"/>
    <col min="42" max="42" width="60.85546875" bestFit="1" customWidth="1"/>
    <col min="43" max="43" width="25.7109375" bestFit="1" customWidth="1"/>
    <col min="44" max="44" width="43.140625" bestFit="1" customWidth="1"/>
    <col min="45" max="45" width="39.42578125" bestFit="1" customWidth="1"/>
    <col min="46" max="47" width="31.28515625" bestFit="1" customWidth="1"/>
    <col min="48" max="48" width="30.28515625" bestFit="1" customWidth="1"/>
    <col min="49" max="49" width="11.85546875" bestFit="1" customWidth="1"/>
  </cols>
  <sheetData>
    <row r="1" spans="1:14" x14ac:dyDescent="0.25">
      <c r="A1" s="3" t="s">
        <v>9</v>
      </c>
      <c r="B1" t="s">
        <v>118</v>
      </c>
    </row>
    <row r="2" spans="1:14" x14ac:dyDescent="0.25">
      <c r="A2" t="s">
        <v>17</v>
      </c>
    </row>
    <row r="3" spans="1:14" x14ac:dyDescent="0.25">
      <c r="A3" s="3" t="s">
        <v>11</v>
      </c>
      <c r="B3" t="s">
        <v>13</v>
      </c>
      <c r="E3" t="s">
        <v>8</v>
      </c>
      <c r="F3" t="s">
        <v>120</v>
      </c>
      <c r="G3" t="s">
        <v>119</v>
      </c>
      <c r="H3" t="s">
        <v>150</v>
      </c>
      <c r="I3" t="s">
        <v>121</v>
      </c>
      <c r="J3" t="s">
        <v>122</v>
      </c>
      <c r="N3" t="s">
        <v>129</v>
      </c>
    </row>
    <row r="4" spans="1:14" x14ac:dyDescent="0.25">
      <c r="A4" s="4" t="s">
        <v>114</v>
      </c>
      <c r="B4" s="6">
        <v>4</v>
      </c>
      <c r="E4" s="4" t="s">
        <v>117</v>
      </c>
      <c r="F4">
        <v>59</v>
      </c>
      <c r="G4">
        <v>119</v>
      </c>
      <c r="H4" t="s">
        <v>152</v>
      </c>
      <c r="I4" s="6">
        <f>GETPIVOTDATA("Оценка",$A$3,"База","МБОУ Гимназия №7")</f>
        <v>4</v>
      </c>
      <c r="J4" t="str">
        <f>Таблица1[[#This Row],[База]]&amp;CHAR(10)&amp;" "&amp;"Учителя ФК:"&amp;" "&amp;CHAR(10)&amp;TEXT(Таблица1[[#This Row],[учителя ФК]]," ")</f>
        <v>Лицей №2
 Учителя ФК: 
Румянцева С.М., Крюкова О.В., Федяева Е.В, Фризен Л.А., Лучин А.В. Спортивный зал</v>
      </c>
    </row>
    <row r="5" spans="1:14" x14ac:dyDescent="0.25">
      <c r="A5" s="4" t="s">
        <v>20</v>
      </c>
      <c r="B5" s="6">
        <v>4.384615384615385</v>
      </c>
      <c r="E5" s="4" t="s">
        <v>123</v>
      </c>
      <c r="F5">
        <v>100</v>
      </c>
      <c r="G5">
        <v>75</v>
      </c>
      <c r="H5" t="s">
        <v>151</v>
      </c>
      <c r="I5" s="6">
        <f>GETPIVOTDATA("Оценка",$A$3,"База","МБОУ Лицей №2")</f>
        <v>4.384615384615385</v>
      </c>
      <c r="J5" t="str">
        <f>Таблица1[[#This Row],[База]]&amp;CHAR(10)&amp;" "&amp;"Учителя ФК:"&amp;" "&amp;CHAR(10)&amp;TEXT(Таблица1[[#This Row],[учителя ФК]]," ")</f>
        <v>Гимназия №7
 Учителя ФК: 
Аркатова О.Г., Трищенков В.А., Лобанова А.В., Смирнова О.В., спортивный зал (365 м 2)</v>
      </c>
    </row>
    <row r="6" spans="1:14" x14ac:dyDescent="0.25">
      <c r="A6" s="4" t="s">
        <v>22</v>
      </c>
      <c r="B6" s="6">
        <v>4.5384615384615383</v>
      </c>
      <c r="E6" s="4" t="s">
        <v>124</v>
      </c>
      <c r="F6">
        <v>128</v>
      </c>
      <c r="G6">
        <v>35</v>
      </c>
      <c r="H6" t="s">
        <v>153</v>
      </c>
      <c r="I6" s="6">
        <f>GETPIVOTDATA("Оценка",$A$3,"База","МБОУ Лицей №27")</f>
        <v>4.5384615384615383</v>
      </c>
      <c r="J6" t="str">
        <f>Таблица1[[#This Row],[База]]&amp;CHAR(10)&amp;" "&amp;"Учителя ФК:"&amp;" "&amp;CHAR(10)&amp;TEXT(Таблица1[[#This Row],[учителя ФК]]," ")</f>
        <v>Лицей №27
 Учителя ФК: 
Спортивный комплекс (954,7 м2)</v>
      </c>
    </row>
    <row r="7" spans="1:14" x14ac:dyDescent="0.25">
      <c r="A7" s="4" t="s">
        <v>18</v>
      </c>
      <c r="B7" s="6">
        <v>4.384615384615385</v>
      </c>
      <c r="E7" s="4" t="s">
        <v>128</v>
      </c>
      <c r="F7">
        <v>100</v>
      </c>
      <c r="G7">
        <v>85</v>
      </c>
      <c r="H7" t="s">
        <v>154</v>
      </c>
      <c r="I7" s="6">
        <f>GETPIVOTDATA("Оценка",$A$3,"База","МБОУ СОШ №1")</f>
        <v>4.384615384615385</v>
      </c>
      <c r="J7" t="str">
        <f>Таблица1[[#This Row],[База]]&amp;CHAR(10)&amp;" "&amp;"Учителя ФК:"&amp;" "&amp;CHAR(10)&amp;TEXT(Таблица1[[#This Row],[учителя ФК]]," ")</f>
        <v xml:space="preserve"> СОШ №1
 Учителя ФК: 
Кирюшина А.А., Раут Д.Ю. Спортивный зал (12-24 м)</v>
      </c>
    </row>
    <row r="8" spans="1:14" x14ac:dyDescent="0.25">
      <c r="A8" s="4" t="s">
        <v>5</v>
      </c>
      <c r="B8" s="6">
        <v>4.0714285714285712</v>
      </c>
      <c r="E8" s="4" t="s">
        <v>125</v>
      </c>
      <c r="F8">
        <v>90</v>
      </c>
      <c r="G8">
        <v>80</v>
      </c>
      <c r="I8" s="6">
        <f>GETPIVOTDATA("Оценка",$A$3,"База","МБОУ СОШ №45")</f>
        <v>4.0714285714285712</v>
      </c>
      <c r="J8" t="str">
        <f>Таблица1[[#This Row],[База]]&amp;CHAR(10)&amp;" "&amp;"Учителя ФК:"&amp;" "&amp;CHAR(10)&amp;TEXT(Таблица1[[#This Row],[учителя ФК]]," ")</f>
        <v xml:space="preserve">СОШ №45
 Учителя ФК: 
 </v>
      </c>
    </row>
    <row r="9" spans="1:14" x14ac:dyDescent="0.25">
      <c r="A9" s="4" t="s">
        <v>115</v>
      </c>
      <c r="B9" s="6">
        <v>4.8181818181818183</v>
      </c>
      <c r="E9" s="4" t="s">
        <v>126</v>
      </c>
      <c r="F9">
        <v>82</v>
      </c>
      <c r="G9">
        <v>73</v>
      </c>
      <c r="H9" t="s">
        <v>155</v>
      </c>
      <c r="I9" s="6">
        <f>GETPIVOTDATA("Оценка",$A$3,"База","МБОУ СОШ №60")</f>
        <v>4.8181818181818183</v>
      </c>
      <c r="J9" t="str">
        <f>Таблица1[[#This Row],[База]]&amp;CHAR(10)&amp;" "&amp;"Учителя ФК:"&amp;" "&amp;CHAR(10)&amp;TEXT(Таблица1[[#This Row],[учителя ФК]]," ")</f>
        <v>СОШ №60
 Учителя ФК: 
Антонова О.В., Марийчук А.С. Спортивный зал (36х18 м)</v>
      </c>
    </row>
    <row r="10" spans="1:14" x14ac:dyDescent="0.25">
      <c r="A10" s="4" t="s">
        <v>116</v>
      </c>
      <c r="B10" s="6">
        <v>4.2307692307692308</v>
      </c>
      <c r="E10" s="4" t="s">
        <v>127</v>
      </c>
      <c r="F10">
        <v>65</v>
      </c>
      <c r="G10">
        <v>82</v>
      </c>
      <c r="H10" t="s">
        <v>156</v>
      </c>
      <c r="I10" s="6">
        <f>GETPIVOTDATA("Оценка",$A$3,"База","МБОУ СОШ №72")</f>
        <v>4.2307692307692308</v>
      </c>
      <c r="J10" t="str">
        <f>Таблица1[[#This Row],[База]]&amp;CHAR(10)&amp;" "&amp;"Учителя ФК:"&amp;" "&amp;CHAR(10)&amp;TEXT(Таблица1[[#This Row],[учителя ФК]]," ")</f>
        <v>СОШ №72
 Учителя ФК: 
Шель В.В.</v>
      </c>
    </row>
    <row r="11" spans="1:14" x14ac:dyDescent="0.25">
      <c r="A11" s="4" t="s">
        <v>12</v>
      </c>
      <c r="B11" s="6">
        <v>4.333333333333333</v>
      </c>
    </row>
  </sheetData>
  <pageMargins left="0.7" right="0.7" top="0.75" bottom="0.75" header="0.3" footer="0.3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"/>
  <sheetViews>
    <sheetView showGridLines="0" tabSelected="1" zoomScale="70" zoomScaleNormal="70" workbookViewId="0">
      <selection activeCell="AL17" sqref="AL17"/>
    </sheetView>
  </sheetViews>
  <sheetFormatPr defaultRowHeight="15" x14ac:dyDescent="0.25"/>
  <sheetData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Данные</vt:lpstr>
      <vt:lpstr>Методисты</vt:lpstr>
      <vt:lpstr>Студенты</vt:lpstr>
      <vt:lpstr>Студенты качество</vt:lpstr>
      <vt:lpstr>Студенты ср_балл</vt:lpstr>
      <vt:lpstr>Базы и результ</vt:lpstr>
      <vt:lpstr>Базы</vt:lpstr>
      <vt:lpstr>Дэшборд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Андрей</cp:lastModifiedBy>
  <dcterms:created xsi:type="dcterms:W3CDTF">2022-06-03T05:58:02Z</dcterms:created>
  <dcterms:modified xsi:type="dcterms:W3CDTF">2025-10-28T18:01:28Z</dcterms:modified>
</cp:coreProperties>
</file>