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slicerCaches/slicerCache3.xml" ContentType="application/vnd.ms-excel.slicerCache+xml"/>
  <Override PartName="/xl/slicerCaches/slicerCache4.xml" ContentType="application/vnd.ms-excel.slicerCache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pivotTables/pivotTable2.xml" ContentType="application/vnd.openxmlformats-officedocument.spreadsheetml.pivotTable+xml"/>
  <Override PartName="/xl/drawings/drawing2.xml" ContentType="application/vnd.openxmlformats-officedocument.drawing+xml"/>
  <Override PartName="/xl/slicers/slicer2.xml" ContentType="application/vnd.ms-excel.slicer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drawings/drawing5.xml" ContentType="application/vnd.openxmlformats-officedocument.drawingml.chartshapes+xml"/>
  <Override PartName="/xl/pivotTables/pivotTable3.xml" ContentType="application/vnd.openxmlformats-officedocument.spreadsheetml.pivotTable+xml"/>
  <Override PartName="/xl/drawings/drawing6.xml" ContentType="application/vnd.openxmlformats-officedocument.drawing+xml"/>
  <Override PartName="/xl/slicers/slicer3.xml" ContentType="application/vnd.ms-excel.slicer+xml"/>
  <Override PartName="/xl/charts/chart6.xml" ContentType="application/vnd.openxmlformats-officedocument.drawingml.chart+xml"/>
  <Override PartName="/xl/pivotTables/pivotTable4.xml" ContentType="application/vnd.openxmlformats-officedocument.spreadsheetml.pivotTable+xml"/>
  <Override PartName="/xl/drawings/drawing7.xml" ContentType="application/vnd.openxmlformats-officedocument.drawing+xml"/>
  <Override PartName="/xl/slicers/slicer4.xml" ContentType="application/vnd.ms-excel.slicer+xml"/>
  <Override PartName="/xl/charts/chart7.xml" ContentType="application/vnd.openxmlformats-officedocument.drawingml.chart+xml"/>
  <Override PartName="/xl/pivotTables/pivotTable5.xml" ContentType="application/vnd.openxmlformats-officedocument.spreadsheetml.pivotTable+xml"/>
  <Override PartName="/xl/drawings/drawing8.xml" ContentType="application/vnd.openxmlformats-officedocument.drawing+xml"/>
  <Override PartName="/xl/tables/table2.xml" ContentType="application/vnd.openxmlformats-officedocument.spreadsheetml.table+xml"/>
  <Override PartName="/xl/slicers/slicer5.xml" ContentType="application/vnd.ms-excel.slicer+xml"/>
  <Override PartName="/xl/charts/chart8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9.xml" ContentType="application/vnd.openxmlformats-officedocument.drawing+xml"/>
  <Override PartName="/xl/slicers/slicer6.xml" ContentType="application/vnd.ms-excel.slicer+xml"/>
  <Override PartName="/xl/slicers/slicer7.xml" ContentType="application/vnd.ms-excel.slicer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xl/drawings/drawing12.xml" ContentType="application/vnd.openxmlformats-officedocument.drawingml.chartshapes+xml"/>
  <Override PartName="/xl/charts/chart14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guor.ru\edu\practice\pedpraktika\po_3\2025\"/>
    </mc:Choice>
  </mc:AlternateContent>
  <xr:revisionPtr revIDLastSave="0" documentId="8_{338A56FF-83D8-47B6-8B59-8E691D840FBC}" xr6:coauthVersionLast="47" xr6:coauthVersionMax="47" xr10:uidLastSave="{00000000-0000-0000-0000-000000000000}"/>
  <bookViews>
    <workbookView xWindow="-120" yWindow="-120" windowWidth="29040" windowHeight="15720" activeTab="6" xr2:uid="{00000000-000D-0000-FFFF-FFFF00000000}"/>
  </bookViews>
  <sheets>
    <sheet name="Данные" sheetId="1" r:id="rId1"/>
    <sheet name="Методисты" sheetId="2" state="hidden" r:id="rId2"/>
    <sheet name="Студенты качество" sheetId="5" state="hidden" r:id="rId3"/>
    <sheet name="Студенты ср_балл" sheetId="8" state="hidden" r:id="rId4"/>
    <sheet name="Базы и результ" sheetId="7" state="hidden" r:id="rId5"/>
    <sheet name="Базы" sheetId="9" state="hidden" r:id="rId6"/>
    <sheet name="Дэшборд" sheetId="3" r:id="rId7"/>
  </sheets>
  <definedNames>
    <definedName name="Срез_База">#N/A</definedName>
    <definedName name="Срез_База1">#N/A</definedName>
    <definedName name="Срез_Группа">#N/A</definedName>
    <definedName name="Срез_Методист">#N/A</definedName>
  </definedNames>
  <calcPr calcId="191029"/>
  <pivotCaches>
    <pivotCache cacheId="35" r:id="rId8"/>
  </pivotCaches>
  <extLst>
    <ext xmlns:x14="http://schemas.microsoft.com/office/spreadsheetml/2009/9/main" uri="{BBE1A952-AA13-448e-AADC-164F8A28A991}">
      <x14:slicerCaches>
        <x14:slicerCache r:id="rId9"/>
        <x14:slicerCache r:id="rId10"/>
        <x14:slicerCache r:id="rId11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46BE6895-7355-4a93-B00E-2C351335B9C9}">
      <x15:slicerCaches xmlns:x14="http://schemas.microsoft.com/office/spreadsheetml/2009/9/main">
        <x14:slicerCache r:id="rId12"/>
      </x15:slicerCaches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1" i="9" l="1"/>
  <c r="I12" i="9"/>
  <c r="I4" i="9"/>
  <c r="I5" i="9"/>
  <c r="I6" i="9"/>
  <c r="I7" i="9"/>
  <c r="I8" i="9"/>
  <c r="I9" i="9"/>
  <c r="I10" i="9"/>
  <c r="H5" i="9"/>
  <c r="H11" i="9"/>
  <c r="H10" i="9"/>
  <c r="H12" i="9"/>
  <c r="C5" i="5"/>
  <c r="H9" i="9"/>
  <c r="H6" i="9"/>
  <c r="H8" i="9"/>
  <c r="D3" i="7"/>
  <c r="C7" i="5"/>
  <c r="H7" i="9"/>
  <c r="C6" i="5"/>
  <c r="H4" i="9"/>
  <c r="C4" i="5"/>
  <c r="C7" i="8"/>
  <c r="E7" i="5" l="1"/>
</calcChain>
</file>

<file path=xl/sharedStrings.xml><?xml version="1.0" encoding="utf-8"?>
<sst xmlns="http://schemas.openxmlformats.org/spreadsheetml/2006/main" count="582" uniqueCount="156">
  <si>
    <t>Фамилия</t>
  </si>
  <si>
    <t>Ковтун Н.В.</t>
  </si>
  <si>
    <t>Карпенкова Е.Н.</t>
  </si>
  <si>
    <t>МБОУ СОШ №45</t>
  </si>
  <si>
    <t>Группа</t>
  </si>
  <si>
    <t>Сроки</t>
  </si>
  <si>
    <t>База</t>
  </si>
  <si>
    <t>Методист</t>
  </si>
  <si>
    <t>Оценка</t>
  </si>
  <si>
    <t>Названия строк</t>
  </si>
  <si>
    <t>Общий итог</t>
  </si>
  <si>
    <t>Среднее по полю Оценка</t>
  </si>
  <si>
    <t>Ср.балл по группе  / База практики</t>
  </si>
  <si>
    <t>Количество по полю Оценка</t>
  </si>
  <si>
    <t>Всего оценок по группе</t>
  </si>
  <si>
    <t>Базы практики и результаты</t>
  </si>
  <si>
    <t>МБОУ СОШ №1</t>
  </si>
  <si>
    <t>Дмитроченков А.Е.</t>
  </si>
  <si>
    <t>МБОУ Лицей №2</t>
  </si>
  <si>
    <t>МБОУ Лицей №27</t>
  </si>
  <si>
    <t>Мартынов</t>
  </si>
  <si>
    <t>Михалева Н.Н.</t>
  </si>
  <si>
    <t>МБОУ Гимназия №7</t>
  </si>
  <si>
    <t>МБОУ СОШ №72</t>
  </si>
  <si>
    <t>Лицей №2</t>
  </si>
  <si>
    <t>(Все)</t>
  </si>
  <si>
    <t>Y</t>
  </si>
  <si>
    <t>X</t>
  </si>
  <si>
    <t>Значение</t>
  </si>
  <si>
    <t>Подпись</t>
  </si>
  <si>
    <t>Гимназия №7</t>
  </si>
  <si>
    <t>Лицей №27</t>
  </si>
  <si>
    <t>СОШ №45</t>
  </si>
  <si>
    <t>СОШ №72</t>
  </si>
  <si>
    <t xml:space="preserve"> СОШ №1</t>
  </si>
  <si>
    <t>&amp;СИМВОЛ(10)&amp;ТЕКСТ([@Значение];" \ 0,0")</t>
  </si>
  <si>
    <t>Акулов</t>
  </si>
  <si>
    <t>Андреенков</t>
  </si>
  <si>
    <t>Артюхов</t>
  </si>
  <si>
    <t>Атрощенко</t>
  </si>
  <si>
    <t>Бейзак</t>
  </si>
  <si>
    <t>Белова</t>
  </si>
  <si>
    <t>Богдановский</t>
  </si>
  <si>
    <t>Болховитин</t>
  </si>
  <si>
    <t>Бондарева</t>
  </si>
  <si>
    <t>Бочкарев</t>
  </si>
  <si>
    <t>Букина</t>
  </si>
  <si>
    <t>Быков</t>
  </si>
  <si>
    <t>Васин</t>
  </si>
  <si>
    <t>Володин</t>
  </si>
  <si>
    <t>Волыно</t>
  </si>
  <si>
    <t>Выдренок</t>
  </si>
  <si>
    <t>Гаврикова</t>
  </si>
  <si>
    <t>Гайдуков</t>
  </si>
  <si>
    <t>Герасименко</t>
  </si>
  <si>
    <t>Геращенкова</t>
  </si>
  <si>
    <t>Грицан</t>
  </si>
  <si>
    <t>Гришин</t>
  </si>
  <si>
    <t>Гулидов</t>
  </si>
  <si>
    <t>Гуцол</t>
  </si>
  <si>
    <t>Долгов</t>
  </si>
  <si>
    <t>Дульцев</t>
  </si>
  <si>
    <t>Ермикова</t>
  </si>
  <si>
    <t>Жиров</t>
  </si>
  <si>
    <t>Заозерский</t>
  </si>
  <si>
    <t>Зенченко</t>
  </si>
  <si>
    <t>Изоскин</t>
  </si>
  <si>
    <t>Имамутдинов</t>
  </si>
  <si>
    <t>Каревский</t>
  </si>
  <si>
    <t>Карпеченко</t>
  </si>
  <si>
    <t>Клещевников</t>
  </si>
  <si>
    <t>Клюзин</t>
  </si>
  <si>
    <t>Коваленко</t>
  </si>
  <si>
    <t>Комоза</t>
  </si>
  <si>
    <t>Кореневкина</t>
  </si>
  <si>
    <t>Корнеева</t>
  </si>
  <si>
    <t>Косенко</t>
  </si>
  <si>
    <t>Крисанов</t>
  </si>
  <si>
    <t>Кузьмицкий</t>
  </si>
  <si>
    <t>Кусей</t>
  </si>
  <si>
    <t>Леонова</t>
  </si>
  <si>
    <t>Лобус</t>
  </si>
  <si>
    <t>Лысов</t>
  </si>
  <si>
    <t>Лямцева</t>
  </si>
  <si>
    <t>Макаренко</t>
  </si>
  <si>
    <t>Макеев</t>
  </si>
  <si>
    <t>Мальцев</t>
  </si>
  <si>
    <t>Машохо</t>
  </si>
  <si>
    <t>Медведев</t>
  </si>
  <si>
    <t>Мелихов</t>
  </si>
  <si>
    <t>Найден</t>
  </si>
  <si>
    <t>Новиков</t>
  </si>
  <si>
    <t>Парфёнов</t>
  </si>
  <si>
    <t>Першукевич</t>
  </si>
  <si>
    <t>Поддерегина</t>
  </si>
  <si>
    <t>Пономарев</t>
  </si>
  <si>
    <t>Потапова</t>
  </si>
  <si>
    <t>Пронина</t>
  </si>
  <si>
    <t>Проничев</t>
  </si>
  <si>
    <t>Прохорцев</t>
  </si>
  <si>
    <t>Реутова</t>
  </si>
  <si>
    <t>Ромашин</t>
  </si>
  <si>
    <t>Рыжиков</t>
  </si>
  <si>
    <t>Савкина</t>
  </si>
  <si>
    <t>Савоничев</t>
  </si>
  <si>
    <t>Самсоненко</t>
  </si>
  <si>
    <t>Сапунова</t>
  </si>
  <si>
    <t>Селиванова</t>
  </si>
  <si>
    <t>Семин</t>
  </si>
  <si>
    <t>Силакова</t>
  </si>
  <si>
    <t>Синицкая</t>
  </si>
  <si>
    <t>Синякин</t>
  </si>
  <si>
    <t>Солодухо</t>
  </si>
  <si>
    <t>Стасюк</t>
  </si>
  <si>
    <t>Супурчиева</t>
  </si>
  <si>
    <t>Сысоев</t>
  </si>
  <si>
    <t>Табахарнюк</t>
  </si>
  <si>
    <t>Тарабанько</t>
  </si>
  <si>
    <t>Тарабарко</t>
  </si>
  <si>
    <t>Татарчуков</t>
  </si>
  <si>
    <t>Терехов</t>
  </si>
  <si>
    <t>Тетеревков</t>
  </si>
  <si>
    <t>Типальчук</t>
  </si>
  <si>
    <t>Ткачук</t>
  </si>
  <si>
    <t>Торгунаков</t>
  </si>
  <si>
    <t>Федин</t>
  </si>
  <si>
    <t>Филиппов</t>
  </si>
  <si>
    <t>Филипьев</t>
  </si>
  <si>
    <t>Хомутов</t>
  </si>
  <si>
    <t>Чернавских</t>
  </si>
  <si>
    <t>Чинякова</t>
  </si>
  <si>
    <t>Чихунов</t>
  </si>
  <si>
    <t>Ширяев</t>
  </si>
  <si>
    <t>Шишко</t>
  </si>
  <si>
    <t>Шкодина</t>
  </si>
  <si>
    <t>Штырхунов</t>
  </si>
  <si>
    <t>Яшкова</t>
  </si>
  <si>
    <t>01.12.2025 - 20.12.2025</t>
  </si>
  <si>
    <t>МБОУ СОШ №52</t>
  </si>
  <si>
    <t>Филатов К.В.</t>
  </si>
  <si>
    <t>МБОУ СОШ №9</t>
  </si>
  <si>
    <t>Савиночкина А.В.</t>
  </si>
  <si>
    <t>Веисова Э.М.</t>
  </si>
  <si>
    <t>МБОУ СОШ №53</t>
  </si>
  <si>
    <t>Колесников А.И.</t>
  </si>
  <si>
    <t>Шлома Т.О.</t>
  </si>
  <si>
    <t>СОШ №53</t>
  </si>
  <si>
    <t>СОШ №9</t>
  </si>
  <si>
    <t>СОШ №52</t>
  </si>
  <si>
    <t>звонок маме 08.12.2025 (Елена Ивановна 8-900-366-72-07) трубку не взяла</t>
  </si>
  <si>
    <t>звонок маме 08.12.2025 (Олеся Владимировна 8-961-108-98-10) принято к сведению</t>
  </si>
  <si>
    <t>звонок маме 08.12.2025 (Елена Станиславовна 8-920-334-58-53) принято к сведению</t>
  </si>
  <si>
    <t>звонок маме 08.12.2025 (Ольга Ивановна 8-980-309-32-22) связаться не удалось</t>
  </si>
  <si>
    <t>звонок маме 08.12.2025 (Наталья Ивановна 8-905-100-44-78) принято к сведению</t>
  </si>
  <si>
    <t>звонок отцу 08.12.2025 (Сергей Александрович 8-952-968-07-11) принято к сведению</t>
  </si>
  <si>
    <t>разговор со студентом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</si>
</sst>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charset val="204"/>
    </font>
    <font>
      <sz val="11"/>
      <color rgb="FF000000"/>
      <name val="Calibri"/>
      <charset val="204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none">
        <fgColor rgb="FF000000"/>
        <bgColor rgb="FFFFFFFF"/>
      </patternFill>
    </fill>
  </fills>
  <borders count="3">
    <border>
      <left/>
      <right/>
      <top/>
      <bottom/>
      <diagonal/>
    </border>
    <border>
      <left style="thin">
        <color rgb="FFD0D7E5"/>
      </left>
      <right style="thin">
        <color rgb="FFD0D7E5"/>
      </right>
      <top style="thin">
        <color rgb="FFD0D7E5"/>
      </top>
      <bottom style="thin">
        <color rgb="FFD0D7E5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2" borderId="2" xfId="0" applyFont="1" applyFill="1" applyBorder="1" applyAlignment="1" applyProtection="1">
      <alignment horizontal="center" vertical="center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164" fontId="0" fillId="0" borderId="0" xfId="0" applyNumberFormat="1"/>
    <xf numFmtId="165" fontId="0" fillId="0" borderId="0" xfId="1" applyNumberFormat="1" applyFont="1"/>
    <xf numFmtId="2" fontId="0" fillId="0" borderId="0" xfId="0" applyNumberFormat="1"/>
    <xf numFmtId="165" fontId="0" fillId="0" borderId="0" xfId="0" applyNumberFormat="1"/>
    <xf numFmtId="0" fontId="2" fillId="3" borderId="1" xfId="0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vertical="center" wrapText="1"/>
    </xf>
  </cellXfs>
  <cellStyles count="2">
    <cellStyle name="Обычный" xfId="0" builtinId="0"/>
    <cellStyle name="Процентный" xfId="1" builtinId="5"/>
  </cellStyles>
  <dxfs count="1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204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204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204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204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204"/>
        <scheme val="none"/>
      </font>
      <fill>
        <patternFill patternType="none">
          <fgColor rgb="FF000000"/>
          <bgColor rgb="FFFFFFFF"/>
        </patternFill>
      </fill>
      <alignment horizontal="right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charset val="204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rgb="FFD0D7E5"/>
        </left>
        <right style="thin">
          <color rgb="FFD0D7E5"/>
        </right>
        <top style="thin">
          <color rgb="FFD0D7E5"/>
        </top>
        <bottom style="thin">
          <color rgb="FFD0D7E5"/>
        </bottom>
        <vertical/>
        <horizontal/>
      </border>
      <protection locked="1" hidden="0"/>
    </dxf>
    <dxf>
      <border outline="0">
        <top style="thin">
          <color rgb="FFD0D7E5"/>
        </top>
      </border>
    </dxf>
    <dxf>
      <border outline="0">
        <bottom style="thin">
          <color auto="1"/>
        </bottom>
      </border>
    </dxf>
    <dxf>
      <border outline="0">
        <top style="thin">
          <color auto="1"/>
        </top>
        <bottom style="thin">
          <color rgb="FFD0D7E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none">
          <fgColor rgb="FF000000"/>
          <bgColor rgb="FFFFFFFF"/>
        </patternFill>
      </fill>
      <alignment horizontal="general" vertical="center" textRotation="0" wrapText="1" indent="0" justifyLastLine="0" shrinkToFit="0" readingOrder="0"/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Calibri"/>
        <scheme val="none"/>
      </font>
      <fill>
        <patternFill patternType="solid">
          <fgColor rgb="FFC0C0C0"/>
          <bgColor rgb="FFC0C0C0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  <protection locked="1" hidden="0"/>
    </dxf>
    <dxf>
      <numFmt numFmtId="0" formatCode="General"/>
    </dxf>
    <dxf>
      <numFmt numFmtId="164" formatCode="0.0"/>
    </dxf>
    <dxf>
      <alignment horizontal="left" vertical="bottom" textRotation="0" wrapText="0" indent="0" justifyLastLine="0" shrinkToFit="0" readingOrder="0"/>
    </dxf>
    <dxf>
      <numFmt numFmtId="2" formatCode="0.00"/>
    </dxf>
    <dxf>
      <numFmt numFmtId="164" formatCode="0.0"/>
    </dxf>
    <dxf>
      <numFmt numFmtId="164" formatCode="0.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microsoft.com/office/2007/relationships/slicerCache" Target="slicerCaches/slicerCache4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07/relationships/slicerCache" Target="slicerCaches/slicerCache3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microsoft.com/office/2007/relationships/slicerCache" Target="slicerCaches/slicerCache2.xml"/><Relationship Id="rId4" Type="http://schemas.openxmlformats.org/officeDocument/2006/relationships/worksheet" Target="worksheets/sheet4.xml"/><Relationship Id="rId9" Type="http://schemas.microsoft.com/office/2007/relationships/slicerCache" Target="slicerCaches/slicerCache1.xml"/><Relationship Id="rId14" Type="http://schemas.openxmlformats.org/officeDocument/2006/relationships/styles" Target="styles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g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[dash_3_2025.xlsx]Методисты!СводнаяТаблица1</c:name>
    <c:fmtId val="0"/>
  </c:pivotSource>
  <c:chart>
    <c:title>
      <c:tx>
        <c:strRef>
          <c:f>Методисты!$A$2</c:f>
          <c:strCache>
            <c:ptCount val="1"/>
            <c:pt idx="0">
              <c:v>Ср.балл по группе  / База практики</c:v>
            </c:pt>
          </c:strCache>
        </c:strRef>
      </c:tx>
      <c:overlay val="0"/>
      <c:txPr>
        <a:bodyPr/>
        <a:lstStyle/>
        <a:p>
          <a:pPr>
            <a:defRPr sz="1400" b="0">
              <a:solidFill>
                <a:schemeClr val="accent1">
                  <a:lumMod val="75000"/>
                </a:schemeClr>
              </a:solidFill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Методисты!$A$2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/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Методисты!$A$2</c:f>
              <c:strCache>
                <c:ptCount val="9"/>
                <c:pt idx="0">
                  <c:v>МБОУ СОШ №45</c:v>
                </c:pt>
                <c:pt idx="1">
                  <c:v>МБОУ СОШ №52</c:v>
                </c:pt>
                <c:pt idx="2">
                  <c:v>МБОУ СОШ №9</c:v>
                </c:pt>
                <c:pt idx="3">
                  <c:v>МБОУ СОШ №53</c:v>
                </c:pt>
                <c:pt idx="4">
                  <c:v>МБОУ СОШ №1</c:v>
                </c:pt>
                <c:pt idx="5">
                  <c:v>МБОУ Лицей №2</c:v>
                </c:pt>
                <c:pt idx="6">
                  <c:v>МБОУ Лицей №27</c:v>
                </c:pt>
                <c:pt idx="7">
                  <c:v>МБОУ Гимназия №7</c:v>
                </c:pt>
                <c:pt idx="8">
                  <c:v>МБОУ СОШ №72</c:v>
                </c:pt>
              </c:strCache>
            </c:strRef>
          </c:cat>
          <c:val>
            <c:numRef>
              <c:f>Методисты!$A$2</c:f>
              <c:numCache>
                <c:formatCode>0.0</c:formatCode>
                <c:ptCount val="9"/>
                <c:pt idx="0">
                  <c:v>3.0833333333333335</c:v>
                </c:pt>
                <c:pt idx="1">
                  <c:v>4.0999999999999996</c:v>
                </c:pt>
                <c:pt idx="2">
                  <c:v>4.384615384615385</c:v>
                </c:pt>
                <c:pt idx="3">
                  <c:v>4</c:v>
                </c:pt>
                <c:pt idx="4">
                  <c:v>3.9090909090909092</c:v>
                </c:pt>
                <c:pt idx="5">
                  <c:v>4.333333333333333</c:v>
                </c:pt>
                <c:pt idx="6">
                  <c:v>5</c:v>
                </c:pt>
                <c:pt idx="7">
                  <c:v>4.5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F07-4195-8183-C24F5225E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8196224"/>
        <c:axId val="257753664"/>
      </c:barChart>
      <c:catAx>
        <c:axId val="1581962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7753664"/>
        <c:crosses val="autoZero"/>
        <c:auto val="1"/>
        <c:lblAlgn val="ctr"/>
        <c:lblOffset val="100"/>
        <c:noMultiLvlLbl val="0"/>
      </c:catAx>
      <c:valAx>
        <c:axId val="257753664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1581962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[dash_3_2025.xlsx]Базы и результ!СводнаяТаблица2</c:name>
    <c:fmtId val="2"/>
  </c:pivotSource>
  <c:chart>
    <c:title>
      <c:tx>
        <c:rich>
          <a:bodyPr/>
          <a:lstStyle/>
          <a:p>
            <a:pPr>
              <a:defRPr>
                <a:solidFill>
                  <a:schemeClr val="bg1"/>
                </a:solidFill>
              </a:defRPr>
            </a:pPr>
            <a:r>
              <a:rPr lang="ru-RU">
                <a:solidFill>
                  <a:schemeClr val="bg1"/>
                </a:solidFill>
              </a:rPr>
              <a:t>Базы практики и результаты</a:t>
            </a:r>
          </a:p>
        </c:rich>
      </c:tx>
      <c:layout>
        <c:manualLayout>
          <c:xMode val="edge"/>
          <c:yMode val="edge"/>
          <c:x val="0.2556935988536862"/>
          <c:y val="1.1869436201780416E-2"/>
        </c:manualLayout>
      </c:layout>
      <c:overlay val="0"/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  <c:pivotFmt>
        <c:idx val="50"/>
        <c:marker>
          <c:symbol val="none"/>
        </c:marker>
      </c:pivotFmt>
      <c:pivotFmt>
        <c:idx val="51"/>
        <c:marker>
          <c:symbol val="none"/>
        </c:marker>
      </c:pivotFmt>
      <c:pivotFmt>
        <c:idx val="52"/>
        <c:marker>
          <c:symbol val="none"/>
        </c:marker>
      </c:pivotFmt>
      <c:pivotFmt>
        <c:idx val="53"/>
        <c:marker>
          <c:symbol val="none"/>
        </c:marker>
      </c:pivotFmt>
      <c:pivotFmt>
        <c:idx val="54"/>
        <c:marker>
          <c:symbol val="none"/>
        </c:marker>
      </c:pivotFmt>
      <c:pivotFmt>
        <c:idx val="55"/>
        <c:marker>
          <c:symbol val="none"/>
        </c:marker>
      </c:pivotFmt>
      <c:pivotFmt>
        <c:idx val="56"/>
        <c:marker>
          <c:symbol val="none"/>
        </c:marker>
      </c:pivotFmt>
      <c:pivotFmt>
        <c:idx val="57"/>
        <c:marker>
          <c:symbol val="none"/>
        </c:marker>
      </c:pivotFmt>
      <c:pivotFmt>
        <c:idx val="58"/>
        <c:marker>
          <c:symbol val="none"/>
        </c:marker>
      </c:pivotFmt>
      <c:pivotFmt>
        <c:idx val="59"/>
        <c:marker>
          <c:symbol val="none"/>
        </c:marker>
      </c:pivotFmt>
      <c:pivotFmt>
        <c:idx val="60"/>
        <c:marker>
          <c:symbol val="none"/>
        </c:marker>
      </c:pivotFmt>
      <c:pivotFmt>
        <c:idx val="61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800">
                  <a:solidFill>
                    <a:schemeClr val="bg1"/>
                  </a:solidFill>
                </a:defRPr>
              </a:pPr>
              <a:endParaRPr lang="ru-RU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0.2461744456374251"/>
          <c:y val="0.1700299180538894"/>
          <c:w val="0.71537017139875203"/>
          <c:h val="0.7864489045694214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'Базы и результ'!$B$3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dLbls>
            <c:spPr/>
            <c:txPr>
              <a:bodyPr/>
              <a:lstStyle/>
              <a:p>
                <a:pPr>
                  <a:defRPr sz="1800">
                    <a:solidFill>
                      <a:schemeClr val="bg1"/>
                    </a:solidFill>
                  </a:defRPr>
                </a:pPr>
                <a:endParaRPr lang="ru-RU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'Базы и результ'!$A$4:$A$106</c:f>
              <c:strCache>
                <c:ptCount val="102"/>
                <c:pt idx="0">
                  <c:v>Артюхов</c:v>
                </c:pt>
                <c:pt idx="1">
                  <c:v>Пономарев</c:v>
                </c:pt>
                <c:pt idx="2">
                  <c:v>Герасименко</c:v>
                </c:pt>
                <c:pt idx="3">
                  <c:v>Лысов</c:v>
                </c:pt>
                <c:pt idx="4">
                  <c:v>Косенко</c:v>
                </c:pt>
                <c:pt idx="5">
                  <c:v>Савкина</c:v>
                </c:pt>
                <c:pt idx="6">
                  <c:v>Выдренок</c:v>
                </c:pt>
                <c:pt idx="7">
                  <c:v>Синякин</c:v>
                </c:pt>
                <c:pt idx="8">
                  <c:v>Тарабарко</c:v>
                </c:pt>
                <c:pt idx="9">
                  <c:v>Табахарнюк</c:v>
                </c:pt>
                <c:pt idx="10">
                  <c:v>Кусей</c:v>
                </c:pt>
                <c:pt idx="11">
                  <c:v>Бейзак</c:v>
                </c:pt>
                <c:pt idx="12">
                  <c:v>Чернавских</c:v>
                </c:pt>
                <c:pt idx="13">
                  <c:v>Селиванова</c:v>
                </c:pt>
                <c:pt idx="14">
                  <c:v>Найден</c:v>
                </c:pt>
                <c:pt idx="15">
                  <c:v>Ромашин</c:v>
                </c:pt>
                <c:pt idx="16">
                  <c:v>Володин</c:v>
                </c:pt>
                <c:pt idx="17">
                  <c:v>Зенченко</c:v>
                </c:pt>
                <c:pt idx="18">
                  <c:v>Савоничев</c:v>
                </c:pt>
                <c:pt idx="19">
                  <c:v>Имамутдинов</c:v>
                </c:pt>
                <c:pt idx="20">
                  <c:v>Самсоненко</c:v>
                </c:pt>
                <c:pt idx="21">
                  <c:v>Крисанов</c:v>
                </c:pt>
                <c:pt idx="22">
                  <c:v>Андреенков</c:v>
                </c:pt>
                <c:pt idx="23">
                  <c:v>Бочкарев</c:v>
                </c:pt>
                <c:pt idx="24">
                  <c:v>Семин</c:v>
                </c:pt>
                <c:pt idx="25">
                  <c:v>Мальцев</c:v>
                </c:pt>
                <c:pt idx="26">
                  <c:v>Рыжиков</c:v>
                </c:pt>
                <c:pt idx="27">
                  <c:v>Парфёнов</c:v>
                </c:pt>
                <c:pt idx="28">
                  <c:v>Долгов</c:v>
                </c:pt>
                <c:pt idx="29">
                  <c:v>Проничев</c:v>
                </c:pt>
                <c:pt idx="30">
                  <c:v>Дульцев</c:v>
                </c:pt>
                <c:pt idx="31">
                  <c:v>Заозерский</c:v>
                </c:pt>
                <c:pt idx="32">
                  <c:v>Терехов</c:v>
                </c:pt>
                <c:pt idx="33">
                  <c:v>Богдановский</c:v>
                </c:pt>
                <c:pt idx="34">
                  <c:v>Типальчук</c:v>
                </c:pt>
                <c:pt idx="35">
                  <c:v>Акулов</c:v>
                </c:pt>
                <c:pt idx="36">
                  <c:v>Федин</c:v>
                </c:pt>
                <c:pt idx="37">
                  <c:v>Першукевич</c:v>
                </c:pt>
                <c:pt idx="38">
                  <c:v>Хомутов</c:v>
                </c:pt>
                <c:pt idx="39">
                  <c:v>Изоскин</c:v>
                </c:pt>
                <c:pt idx="40">
                  <c:v>Жиров</c:v>
                </c:pt>
                <c:pt idx="41">
                  <c:v>Штырхунов</c:v>
                </c:pt>
                <c:pt idx="42">
                  <c:v>Ширяев</c:v>
                </c:pt>
                <c:pt idx="43">
                  <c:v>Прохорцев</c:v>
                </c:pt>
                <c:pt idx="44">
                  <c:v>Шкодина</c:v>
                </c:pt>
                <c:pt idx="45">
                  <c:v>Шишко</c:v>
                </c:pt>
                <c:pt idx="46">
                  <c:v>Кузьмицкий</c:v>
                </c:pt>
                <c:pt idx="47">
                  <c:v>Макеев</c:v>
                </c:pt>
                <c:pt idx="48">
                  <c:v>Волыно</c:v>
                </c:pt>
                <c:pt idx="49">
                  <c:v>Синицкая</c:v>
                </c:pt>
                <c:pt idx="50">
                  <c:v>Лобус</c:v>
                </c:pt>
                <c:pt idx="51">
                  <c:v>Каревский</c:v>
                </c:pt>
                <c:pt idx="52">
                  <c:v>Лямцева</c:v>
                </c:pt>
                <c:pt idx="53">
                  <c:v>Солодухо</c:v>
                </c:pt>
                <c:pt idx="54">
                  <c:v>Грицан</c:v>
                </c:pt>
                <c:pt idx="55">
                  <c:v>Стасюк</c:v>
                </c:pt>
                <c:pt idx="56">
                  <c:v>Медведев</c:v>
                </c:pt>
                <c:pt idx="57">
                  <c:v>Супурчиева</c:v>
                </c:pt>
                <c:pt idx="58">
                  <c:v>Гришин</c:v>
                </c:pt>
                <c:pt idx="59">
                  <c:v>Сысоев</c:v>
                </c:pt>
                <c:pt idx="60">
                  <c:v>Гулидов</c:v>
                </c:pt>
                <c:pt idx="61">
                  <c:v>Карпеченко</c:v>
                </c:pt>
                <c:pt idx="62">
                  <c:v>Поддерегина</c:v>
                </c:pt>
                <c:pt idx="63">
                  <c:v>Тарабанько</c:v>
                </c:pt>
                <c:pt idx="64">
                  <c:v>Потапова</c:v>
                </c:pt>
                <c:pt idx="65">
                  <c:v>Клещевников</c:v>
                </c:pt>
                <c:pt idx="66">
                  <c:v>Бондарева</c:v>
                </c:pt>
                <c:pt idx="67">
                  <c:v>Татарчуков</c:v>
                </c:pt>
                <c:pt idx="68">
                  <c:v>Реутова</c:v>
                </c:pt>
                <c:pt idx="69">
                  <c:v>Клюзин</c:v>
                </c:pt>
                <c:pt idx="70">
                  <c:v>Букина</c:v>
                </c:pt>
                <c:pt idx="71">
                  <c:v>Тетеревков</c:v>
                </c:pt>
                <c:pt idx="72">
                  <c:v>Васин</c:v>
                </c:pt>
                <c:pt idx="73">
                  <c:v>Коваленко</c:v>
                </c:pt>
                <c:pt idx="74">
                  <c:v>Белова</c:v>
                </c:pt>
                <c:pt idx="75">
                  <c:v>Ткачук</c:v>
                </c:pt>
                <c:pt idx="76">
                  <c:v>Макаренко</c:v>
                </c:pt>
                <c:pt idx="77">
                  <c:v>Торгунаков</c:v>
                </c:pt>
                <c:pt idx="78">
                  <c:v>Машохо</c:v>
                </c:pt>
                <c:pt idx="79">
                  <c:v>Комоза</c:v>
                </c:pt>
                <c:pt idx="80">
                  <c:v>Новиков</c:v>
                </c:pt>
                <c:pt idx="81">
                  <c:v>Филиппов</c:v>
                </c:pt>
                <c:pt idx="82">
                  <c:v>Мартынов</c:v>
                </c:pt>
                <c:pt idx="83">
                  <c:v>Филипьев</c:v>
                </c:pt>
                <c:pt idx="84">
                  <c:v>Силакова</c:v>
                </c:pt>
                <c:pt idx="85">
                  <c:v>Кореневкина</c:v>
                </c:pt>
                <c:pt idx="86">
                  <c:v>Быков</c:v>
                </c:pt>
                <c:pt idx="87">
                  <c:v>Корнеева</c:v>
                </c:pt>
                <c:pt idx="88">
                  <c:v>Леонова</c:v>
                </c:pt>
                <c:pt idx="89">
                  <c:v>Чинякова</c:v>
                </c:pt>
                <c:pt idx="90">
                  <c:v>Мелихов</c:v>
                </c:pt>
                <c:pt idx="91">
                  <c:v>Чихунов</c:v>
                </c:pt>
                <c:pt idx="92">
                  <c:v>Пронина</c:v>
                </c:pt>
                <c:pt idx="93">
                  <c:v>Атрощенко</c:v>
                </c:pt>
                <c:pt idx="94">
                  <c:v>Сапунова</c:v>
                </c:pt>
                <c:pt idx="95">
                  <c:v>Гаврикова</c:v>
                </c:pt>
                <c:pt idx="96">
                  <c:v>Гуцол</c:v>
                </c:pt>
                <c:pt idx="97">
                  <c:v>Гайдуков</c:v>
                </c:pt>
                <c:pt idx="98">
                  <c:v>Геращенкова</c:v>
                </c:pt>
                <c:pt idx="99">
                  <c:v>Болховитин</c:v>
                </c:pt>
                <c:pt idx="100">
                  <c:v>Ермикова</c:v>
                </c:pt>
                <c:pt idx="101">
                  <c:v>Яшкова</c:v>
                </c:pt>
              </c:strCache>
            </c:strRef>
          </c:cat>
          <c:val>
            <c:numRef>
              <c:f>'Базы и результ'!$B$4:$B$106</c:f>
              <c:numCache>
                <c:formatCode>General</c:formatCode>
                <c:ptCount val="1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4.5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51-4682-B2CC-7608F301B2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1"/>
        <c:axId val="260030976"/>
        <c:axId val="259396096"/>
      </c:barChart>
      <c:catAx>
        <c:axId val="260030976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spPr>
          <a:noFill/>
        </c:spPr>
        <c:txPr>
          <a:bodyPr/>
          <a:lstStyle/>
          <a:p>
            <a:pPr>
              <a:defRPr sz="1400" b="0">
                <a:solidFill>
                  <a:schemeClr val="bg1"/>
                </a:solidFill>
              </a:defRPr>
            </a:pPr>
            <a:endParaRPr lang="ru-RU"/>
          </a:p>
        </c:txPr>
        <c:crossAx val="259396096"/>
        <c:crosses val="autoZero"/>
        <c:auto val="1"/>
        <c:lblAlgn val="ctr"/>
        <c:lblOffset val="100"/>
        <c:tickLblSkip val="1"/>
        <c:noMultiLvlLbl val="0"/>
      </c:catAx>
      <c:valAx>
        <c:axId val="259396096"/>
        <c:scaling>
          <c:orientation val="minMax"/>
          <c:max val="5"/>
          <c:min val="2"/>
        </c:scaling>
        <c:delete val="1"/>
        <c:axPos val="b"/>
        <c:numFmt formatCode="General" sourceLinked="1"/>
        <c:majorTickMark val="out"/>
        <c:minorTickMark val="none"/>
        <c:tickLblPos val="nextTo"/>
        <c:crossAx val="260030976"/>
        <c:crosses val="autoZero"/>
        <c:crossBetween val="between"/>
        <c:majorUnit val="1"/>
        <c:minorUnit val="0.1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[dash_3_2025.xlsx]Студенты качество!СводнаяТаблица2</c:name>
    <c:fmtId val="18"/>
  </c:pivotSource>
  <c:chart>
    <c:title>
      <c:tx>
        <c:strRef>
          <c:f>'Студенты качество'!$C$4</c:f>
          <c:strCache>
            <c:ptCount val="1"/>
            <c:pt idx="0">
              <c:v>3,9%</c:v>
            </c:pt>
          </c:strCache>
        </c:strRef>
      </c:tx>
      <c:layout>
        <c:manualLayout>
          <c:xMode val="edge"/>
          <c:yMode val="edge"/>
          <c:x val="0.27035288359377796"/>
          <c:y val="0.5590981535094085"/>
        </c:manualLayout>
      </c:layout>
      <c:overlay val="0"/>
      <c:txPr>
        <a:bodyPr/>
        <a:lstStyle/>
        <a:p>
          <a:pPr>
            <a:defRPr sz="2400" b="0">
              <a:solidFill>
                <a:schemeClr val="bg1"/>
              </a:solidFill>
              <a:latin typeface="Arial Narrow" panose="020B0506020202030204" pitchFamily="34" charset="0"/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3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6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7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0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1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4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6"/>
        <c:spPr>
          <a:ln>
            <a:solidFill>
              <a:schemeClr val="bg1"/>
            </a:solidFill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bg1"/>
          </a:solidFill>
          <a:ln>
            <a:solidFill>
              <a:schemeClr val="bg1"/>
            </a:solidFill>
            <a:prstDash val="sysDash"/>
          </a:ln>
        </c:spPr>
      </c:pivotFmt>
      <c:pivotFmt>
        <c:idx val="38"/>
        <c:spPr>
          <a:noFill/>
          <a:ln>
            <a:solidFill>
              <a:schemeClr val="bg1"/>
            </a:solidFill>
            <a:prstDash val="sysDash"/>
          </a:ln>
        </c:spPr>
      </c:pivotFmt>
      <c:pivotFmt>
        <c:idx val="39"/>
        <c:spPr>
          <a:noFill/>
          <a:ln>
            <a:solidFill>
              <a:schemeClr val="bg1"/>
            </a:solidFill>
            <a:prstDash val="sysDash"/>
          </a:ln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качество'!$C$4</c:f>
              <c:strCache>
                <c:ptCount val="1"/>
                <c:pt idx="0">
                  <c:v>Итог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3141-444D-8295-3B7F69DE8794}"/>
              </c:ext>
            </c:extLst>
          </c:dPt>
          <c:dPt>
            <c:idx val="1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3141-444D-8295-3B7F69DE8794}"/>
              </c:ext>
            </c:extLst>
          </c:dPt>
          <c:dPt>
            <c:idx val="2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3141-444D-8295-3B7F69DE8794}"/>
              </c:ext>
            </c:extLst>
          </c:dPt>
          <c:cat>
            <c:strRef>
              <c:f>'Студенты качество'!$C$4</c:f>
              <c:strCach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</c:strCache>
            </c:strRef>
          </c:cat>
          <c:val>
            <c:numRef>
              <c:f>'Студенты качество'!$C$4</c:f>
              <c:numCache>
                <c:formatCode>General</c:formatCode>
                <c:ptCount val="5"/>
                <c:pt idx="0">
                  <c:v>4</c:v>
                </c:pt>
                <c:pt idx="1">
                  <c:v>33</c:v>
                </c:pt>
                <c:pt idx="2">
                  <c:v>56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141-444D-8295-3B7F69DE87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252"/>
        <c:holeSize val="85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[dash_3_2025.xlsx]Студенты качество!СводнаяТаблица2</c:name>
    <c:fmtId val="17"/>
  </c:pivotSource>
  <c:chart>
    <c:title>
      <c:tx>
        <c:strRef>
          <c:f>'Студенты качество'!$C$6</c:f>
          <c:strCache>
            <c:ptCount val="1"/>
            <c:pt idx="0">
              <c:v>54,4%</c:v>
            </c:pt>
          </c:strCache>
        </c:strRef>
      </c:tx>
      <c:layout>
        <c:manualLayout>
          <c:xMode val="edge"/>
          <c:yMode val="edge"/>
          <c:x val="0.26254466134313265"/>
          <c:y val="0.52154642942866725"/>
        </c:manualLayout>
      </c:layout>
      <c:overlay val="0"/>
      <c:txPr>
        <a:bodyPr/>
        <a:lstStyle/>
        <a:p>
          <a:pPr>
            <a:defRPr sz="3600" b="0">
              <a:solidFill>
                <a:schemeClr val="bg1"/>
              </a:solidFill>
              <a:latin typeface="Arial Narrow" panose="020B0506020202030204" pitchFamily="34" charset="0"/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3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6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7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0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1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4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5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8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9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40"/>
        <c:spPr>
          <a:ln>
            <a:solidFill>
              <a:schemeClr val="bg1"/>
            </a:solidFill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noFill/>
          <a:ln>
            <a:solidFill>
              <a:schemeClr val="bg1"/>
            </a:solidFill>
            <a:prstDash val="sysDash"/>
          </a:ln>
        </c:spPr>
      </c:pivotFmt>
      <c:pivotFmt>
        <c:idx val="42"/>
        <c:spPr>
          <a:noFill/>
          <a:ln>
            <a:solidFill>
              <a:schemeClr val="bg1"/>
            </a:solidFill>
            <a:prstDash val="sysDash"/>
          </a:ln>
        </c:spPr>
      </c:pivotFmt>
      <c:pivotFmt>
        <c:idx val="43"/>
        <c:spPr>
          <a:solidFill>
            <a:schemeClr val="bg1"/>
          </a:solidFill>
          <a:ln>
            <a:solidFill>
              <a:schemeClr val="bg1"/>
            </a:solidFill>
            <a:prstDash val="sysDash"/>
          </a:ln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качество'!$C$6</c:f>
              <c:strCache>
                <c:ptCount val="1"/>
                <c:pt idx="0">
                  <c:v>Итог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D364-4EAC-B0CF-598CC5867887}"/>
              </c:ext>
            </c:extLst>
          </c:dPt>
          <c:dPt>
            <c:idx val="1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D364-4EAC-B0CF-598CC5867887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D364-4EAC-B0CF-598CC5867887}"/>
              </c:ext>
            </c:extLst>
          </c:dPt>
          <c:cat>
            <c:strRef>
              <c:f>'Студенты качество'!$C$6</c:f>
              <c:strCach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</c:strCache>
            </c:strRef>
          </c:cat>
          <c:val>
            <c:numRef>
              <c:f>'Студенты качество'!$C$6</c:f>
              <c:numCache>
                <c:formatCode>General</c:formatCode>
                <c:ptCount val="5"/>
                <c:pt idx="0">
                  <c:v>4</c:v>
                </c:pt>
                <c:pt idx="1">
                  <c:v>33</c:v>
                </c:pt>
                <c:pt idx="2">
                  <c:v>56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D364-4EAC-B0CF-598CC5867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85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[dash_3_2025.xlsx]Студенты качество!СводнаяТаблица2</c:name>
    <c:fmtId val="16"/>
  </c:pivotSource>
  <c:chart>
    <c:title>
      <c:tx>
        <c:strRef>
          <c:f>'Студенты качество'!$C$5</c:f>
          <c:strCache>
            <c:ptCount val="1"/>
            <c:pt idx="0">
              <c:v>32,0%</c:v>
            </c:pt>
          </c:strCache>
        </c:strRef>
      </c:tx>
      <c:layout>
        <c:manualLayout>
          <c:xMode val="edge"/>
          <c:yMode val="edge"/>
          <c:x val="0.22668273430835484"/>
          <c:y val="0.54534089730015789"/>
        </c:manualLayout>
      </c:layout>
      <c:overlay val="0"/>
      <c:txPr>
        <a:bodyPr/>
        <a:lstStyle/>
        <a:p>
          <a:pPr>
            <a:defRPr sz="2800" b="0">
              <a:solidFill>
                <a:schemeClr val="bg1"/>
              </a:solidFill>
              <a:latin typeface="Arial Narrow" panose="020B0506020202030204" pitchFamily="34" charset="0"/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accent3">
              <a:lumMod val="75000"/>
            </a:schemeClr>
          </a:solidFill>
        </c:spPr>
      </c:pivotFmt>
      <c:pivotFmt>
        <c:idx val="2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6"/>
        <c:spPr>
          <a:solidFill>
            <a:schemeClr val="accent3">
              <a:lumMod val="75000"/>
            </a:schemeClr>
          </a:solidFill>
        </c:spPr>
      </c:pivotFmt>
      <c:pivotFmt>
        <c:idx val="2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0"/>
        <c:spPr>
          <a:solidFill>
            <a:schemeClr val="accent3">
              <a:lumMod val="75000"/>
            </a:schemeClr>
          </a:solidFill>
        </c:spPr>
      </c:pivotFmt>
      <c:pivotFmt>
        <c:idx val="3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2"/>
        <c:spPr>
          <a:ln>
            <a:solidFill>
              <a:schemeClr val="bg1"/>
            </a:solidFill>
          </a:ln>
        </c:spPr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noFill/>
          <a:ln>
            <a:solidFill>
              <a:schemeClr val="bg1"/>
            </a:solidFill>
            <a:prstDash val="sysDash"/>
          </a:ln>
        </c:spPr>
      </c:pivotFmt>
      <c:pivotFmt>
        <c:idx val="34"/>
        <c:spPr>
          <a:solidFill>
            <a:schemeClr val="bg1"/>
          </a:solidFill>
          <a:ln>
            <a:solidFill>
              <a:schemeClr val="bg1"/>
            </a:solidFill>
          </a:ln>
        </c:spPr>
      </c:pivotFmt>
      <c:pivotFmt>
        <c:idx val="35"/>
        <c:spPr>
          <a:noFill/>
          <a:ln>
            <a:solidFill>
              <a:schemeClr val="bg1"/>
            </a:solidFill>
            <a:prstDash val="sysDash"/>
          </a:ln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качество'!$C$5</c:f>
              <c:strCache>
                <c:ptCount val="1"/>
                <c:pt idx="0">
                  <c:v>Итог</c:v>
                </c:pt>
              </c:strCache>
            </c:strRef>
          </c:tx>
          <c:spPr>
            <a:ln>
              <a:solidFill>
                <a:schemeClr val="bg1"/>
              </a:solidFill>
            </a:ln>
          </c:spPr>
          <c:dPt>
            <c:idx val="0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39D3-4C83-BC86-9D230D6514CA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solidFill>
                  <a:schemeClr val="bg1"/>
                </a:solidFill>
              </a:ln>
            </c:spPr>
            <c:extLst>
              <c:ext xmlns:c16="http://schemas.microsoft.com/office/drawing/2014/chart" uri="{C3380CC4-5D6E-409C-BE32-E72D297353CC}">
                <c16:uniqueId val="{00000003-39D3-4C83-BC86-9D230D6514CA}"/>
              </c:ext>
            </c:extLst>
          </c:dPt>
          <c:dPt>
            <c:idx val="2"/>
            <c:bubble3D val="0"/>
            <c:spPr>
              <a:noFill/>
              <a:ln>
                <a:solidFill>
                  <a:schemeClr val="bg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39D3-4C83-BC86-9D230D6514CA}"/>
              </c:ext>
            </c:extLst>
          </c:dPt>
          <c:cat>
            <c:strRef>
              <c:f>'Студенты качество'!$C$5</c:f>
              <c:strCach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</c:strCache>
            </c:strRef>
          </c:cat>
          <c:val>
            <c:numRef>
              <c:f>'Студенты качество'!$C$5</c:f>
              <c:numCache>
                <c:formatCode>General</c:formatCode>
                <c:ptCount val="5"/>
                <c:pt idx="0">
                  <c:v>4</c:v>
                </c:pt>
                <c:pt idx="1">
                  <c:v>33</c:v>
                </c:pt>
                <c:pt idx="2">
                  <c:v>56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9D3-4C83-BC86-9D230D6514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148"/>
        <c:holeSize val="85"/>
      </c:doughnutChart>
    </c:plotArea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45258408305986E-2"/>
          <c:y val="5.9373942470389171E-2"/>
          <c:w val="0.93911815990632541"/>
          <c:h val="0.89798939472667438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5B7B24B1-33B1-4912-9E03-ACEBD4C6CDA2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F87B-489B-8040-342D4C49C471}"/>
                </c:ext>
              </c:extLst>
            </c:dLbl>
            <c:dLbl>
              <c:idx val="1"/>
              <c:layout>
                <c:manualLayout>
                  <c:x val="-1.4343343117049398E-2"/>
                  <c:y val="1.5228426395938962E-2"/>
                </c:manualLayout>
              </c:layout>
              <c:tx>
                <c:rich>
                  <a:bodyPr/>
                  <a:lstStyle/>
                  <a:p>
                    <a:fld id="{293AA968-EF5D-4262-BACB-5F0366720739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1-F87B-489B-8040-342D4C49C471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22F0D7E-9574-44F3-A4B9-BC4AF4013CD9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F87B-489B-8040-342D4C49C471}"/>
                </c:ext>
              </c:extLst>
            </c:dLbl>
            <c:dLbl>
              <c:idx val="3"/>
              <c:layout>
                <c:manualLayout>
                  <c:x val="-1.4343343117049484E-2"/>
                  <c:y val="-5.0761421319797016E-2"/>
                </c:manualLayout>
              </c:layout>
              <c:tx>
                <c:rich>
                  <a:bodyPr/>
                  <a:lstStyle/>
                  <a:p>
                    <a:fld id="{70A3B9B0-4C2B-4412-B9D2-70D1DD1010C9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F87B-489B-8040-342D4C49C471}"/>
                </c:ext>
              </c:extLst>
            </c:dLbl>
            <c:dLbl>
              <c:idx val="4"/>
              <c:layout>
                <c:manualLayout>
                  <c:x val="-0.10637979478478303"/>
                  <c:y val="-5.4145516074450083E-2"/>
                </c:manualLayout>
              </c:layout>
              <c:tx>
                <c:rich>
                  <a:bodyPr/>
                  <a:lstStyle/>
                  <a:p>
                    <a:fld id="{14EDD22C-DEAB-4628-8DF2-F0E37DE1DA65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F87B-489B-8040-342D4C49C471}"/>
                </c:ext>
              </c:extLst>
            </c:dLbl>
            <c:dLbl>
              <c:idx val="5"/>
              <c:layout>
                <c:manualLayout>
                  <c:x val="-2.8686686234098795E-2"/>
                  <c:y val="6.4297800338409469E-2"/>
                </c:manualLayout>
              </c:layout>
              <c:tx>
                <c:rich>
                  <a:bodyPr/>
                  <a:lstStyle/>
                  <a:p>
                    <a:fld id="{4F2FB1C2-BD1F-4B7D-837B-06A504189A3E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5-F87B-489B-8040-342D4C49C471}"/>
                </c:ext>
              </c:extLst>
            </c:dLbl>
            <c:dLbl>
              <c:idx val="6"/>
              <c:layout>
                <c:manualLayout>
                  <c:x val="-0.13626175961196932"/>
                  <c:y val="2.7072758037225041E-2"/>
                </c:manualLayout>
              </c:layout>
              <c:tx>
                <c:rich>
                  <a:bodyPr/>
                  <a:lstStyle/>
                  <a:p>
                    <a:fld id="{6E8C6D34-D33D-4ACB-A9C7-E7AB1D2A771D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F87B-489B-8040-342D4C49C471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08C68315-8E3B-436F-87FD-C05622D3D2C4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7355-419F-ABA2-6416CD080141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F3DD6367-DF8A-436E-A652-FF19FCC1CC15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7355-419F-ABA2-6416CD080141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Базы!$F$4:$F$12</c:f>
              <c:numCache>
                <c:formatCode>General</c:formatCode>
                <c:ptCount val="9"/>
                <c:pt idx="0">
                  <c:v>59</c:v>
                </c:pt>
                <c:pt idx="1">
                  <c:v>100</c:v>
                </c:pt>
                <c:pt idx="2">
                  <c:v>128</c:v>
                </c:pt>
                <c:pt idx="3">
                  <c:v>100</c:v>
                </c:pt>
                <c:pt idx="4">
                  <c:v>90</c:v>
                </c:pt>
                <c:pt idx="5">
                  <c:v>65</c:v>
                </c:pt>
                <c:pt idx="6">
                  <c:v>65</c:v>
                </c:pt>
                <c:pt idx="7">
                  <c:v>120</c:v>
                </c:pt>
                <c:pt idx="8">
                  <c:v>31</c:v>
                </c:pt>
              </c:numCache>
            </c:numRef>
          </c:xVal>
          <c:yVal>
            <c:numRef>
              <c:f>Базы!$G$4:$G$12</c:f>
              <c:numCache>
                <c:formatCode>General</c:formatCode>
                <c:ptCount val="9"/>
                <c:pt idx="0">
                  <c:v>119</c:v>
                </c:pt>
                <c:pt idx="1">
                  <c:v>75</c:v>
                </c:pt>
                <c:pt idx="2">
                  <c:v>35</c:v>
                </c:pt>
                <c:pt idx="3">
                  <c:v>85</c:v>
                </c:pt>
                <c:pt idx="4">
                  <c:v>80</c:v>
                </c:pt>
                <c:pt idx="5">
                  <c:v>150</c:v>
                </c:pt>
                <c:pt idx="6">
                  <c:v>82</c:v>
                </c:pt>
                <c:pt idx="7">
                  <c:v>35</c:v>
                </c:pt>
                <c:pt idx="8">
                  <c:v>100</c:v>
                </c:pt>
              </c:numCache>
            </c:numRef>
          </c:yVal>
          <c:bubbleSize>
            <c:numRef>
              <c:f>Базы!$H$4:$H$12</c:f>
              <c:numCache>
                <c:formatCode>0.0</c:formatCode>
                <c:ptCount val="9"/>
                <c:pt idx="0">
                  <c:v>4.5</c:v>
                </c:pt>
                <c:pt idx="1">
                  <c:v>4.333333333333333</c:v>
                </c:pt>
                <c:pt idx="2">
                  <c:v>5</c:v>
                </c:pt>
                <c:pt idx="3">
                  <c:v>3.9090909090909092</c:v>
                </c:pt>
                <c:pt idx="4">
                  <c:v>3.0833333333333335</c:v>
                </c:pt>
                <c:pt idx="5">
                  <c:v>4</c:v>
                </c:pt>
                <c:pt idx="6">
                  <c:v>5</c:v>
                </c:pt>
                <c:pt idx="7">
                  <c:v>4.384615384615385</c:v>
                </c:pt>
                <c:pt idx="8">
                  <c:v>4.0999999999999996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Базы!$I$4:$I$12</c15:f>
                <c15:dlblRangeCache>
                  <c:ptCount val="9"/>
                  <c:pt idx="0">
                    <c:v>Лицей №2</c:v>
                  </c:pt>
                  <c:pt idx="1">
                    <c:v>Гимназия №7</c:v>
                  </c:pt>
                  <c:pt idx="2">
                    <c:v>Лицей №27</c:v>
                  </c:pt>
                  <c:pt idx="3">
                    <c:v> СОШ №1</c:v>
                  </c:pt>
                  <c:pt idx="4">
                    <c:v>СОШ №45</c:v>
                  </c:pt>
                  <c:pt idx="5">
                    <c:v>СОШ №53</c:v>
                  </c:pt>
                  <c:pt idx="6">
                    <c:v>СОШ №72</c:v>
                  </c:pt>
                  <c:pt idx="7">
                    <c:v>СОШ №9</c:v>
                  </c:pt>
                  <c:pt idx="8">
                    <c:v>СОШ №52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F87B-489B-8040-342D4C49C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0"/>
        <c:showNegBubbles val="0"/>
        <c:axId val="1632996271"/>
        <c:axId val="1633005423"/>
      </c:bubbleChart>
      <c:valAx>
        <c:axId val="1632996271"/>
        <c:scaling>
          <c:orientation val="minMax"/>
          <c:max val="200"/>
          <c:min val="0"/>
        </c:scaling>
        <c:delete val="1"/>
        <c:axPos val="b"/>
        <c:numFmt formatCode="General" sourceLinked="1"/>
        <c:majorTickMark val="none"/>
        <c:minorTickMark val="none"/>
        <c:tickLblPos val="nextTo"/>
        <c:crossAx val="1633005423"/>
        <c:crosses val="autoZero"/>
        <c:crossBetween val="midCat"/>
      </c:valAx>
      <c:valAx>
        <c:axId val="1633005423"/>
        <c:scaling>
          <c:orientation val="minMax"/>
          <c:max val="200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632996271"/>
        <c:crosses val="autoZero"/>
        <c:crossBetween val="midCat"/>
      </c:valAx>
      <c:spPr>
        <a:blipFill>
          <a:blip xmlns:r="http://schemas.openxmlformats.org/officeDocument/2006/relationships" r:embed="rId3"/>
          <a:stretch>
            <a:fillRect/>
          </a:stretch>
        </a:blip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tx2">
        <a:lumMod val="7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[dash_3_2025.xlsx]Студенты качество!СводнаяТаблица2</c:name>
    <c:fmtId val="0"/>
  </c:pivotSource>
  <c:chart>
    <c:title>
      <c:tx>
        <c:strRef>
          <c:f>'Студенты качество'!$A$2</c:f>
          <c:strCache>
            <c:ptCount val="1"/>
            <c:pt idx="0">
              <c:v>Всего оценок по группе</c:v>
            </c:pt>
          </c:strCache>
        </c:strRef>
      </c:tx>
      <c:overlay val="0"/>
      <c:txPr>
        <a:bodyPr/>
        <a:lstStyle/>
        <a:p>
          <a:pPr>
            <a:defRPr b="0">
              <a:solidFill>
                <a:schemeClr val="accent1">
                  <a:lumMod val="75000"/>
                </a:schemeClr>
              </a:solidFill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2000"/>
              </a:pPr>
              <a:endParaRPr lang="ru-RU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3">
              <a:lumMod val="60000"/>
              <a:lumOff val="40000"/>
            </a:schemeClr>
          </a:soli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2000">
                  <a:solidFill>
                    <a:schemeClr val="accent3">
                      <a:lumMod val="75000"/>
                    </a:schemeClr>
                  </a:solidFill>
                </a:defRPr>
              </a:pPr>
              <a:endParaRPr lang="ru-RU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spPr>
          <a:solidFill>
            <a:schemeClr val="accent2">
              <a:lumMod val="60000"/>
              <a:lumOff val="40000"/>
            </a:schemeClr>
          </a:soli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2000">
                  <a:solidFill>
                    <a:srgbClr val="C00000"/>
                  </a:solidFill>
                </a:defRPr>
              </a:pPr>
              <a:endParaRPr lang="ru-RU"/>
            </a:p>
          </c:txPr>
          <c:dLblPos val="inEnd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'Студенты качество'!$A$2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cat>
            <c:strRef>
              <c:f>'Студенты качество'!$A$2</c:f>
              <c:strCach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</c:strCache>
            </c:strRef>
          </c:cat>
          <c:val>
            <c:numRef>
              <c:f>'Студенты качество'!$A$2</c:f>
              <c:numCache>
                <c:formatCode>General</c:formatCode>
                <c:ptCount val="5"/>
                <c:pt idx="0">
                  <c:v>4</c:v>
                </c:pt>
                <c:pt idx="1">
                  <c:v>33</c:v>
                </c:pt>
                <c:pt idx="2">
                  <c:v>56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F77-4F2B-AAFB-626449B5BF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8"/>
        <c:overlap val="-52"/>
        <c:axId val="216774656"/>
        <c:axId val="257755392"/>
      </c:barChart>
      <c:catAx>
        <c:axId val="216774656"/>
        <c:scaling>
          <c:orientation val="minMax"/>
        </c:scaling>
        <c:delete val="1"/>
        <c:axPos val="l"/>
        <c:numFmt formatCode="General" sourceLinked="0"/>
        <c:majorTickMark val="out"/>
        <c:minorTickMark val="none"/>
        <c:tickLblPos val="nextTo"/>
        <c:crossAx val="257755392"/>
        <c:crosses val="autoZero"/>
        <c:auto val="1"/>
        <c:lblAlgn val="ctr"/>
        <c:lblOffset val="100"/>
        <c:noMultiLvlLbl val="0"/>
      </c:catAx>
      <c:valAx>
        <c:axId val="25775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167746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2000">
              <a:latin typeface="Arial Narrow" panose="020B0606020202030204" pitchFamily="34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</c14:pivotOptions>
    </c:ext>
  </c:extLs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[dash_3_2025.xlsx]Студенты качество!СводнаяТаблица2</c:name>
    <c:fmtId val="4"/>
  </c:pivotSource>
  <c:chart>
    <c:title>
      <c:tx>
        <c:rich>
          <a:bodyPr/>
          <a:lstStyle/>
          <a:p>
            <a:pPr>
              <a:defRPr b="0">
                <a:solidFill>
                  <a:srgbClr val="C00000"/>
                </a:solidFill>
              </a:defRPr>
            </a:pPr>
            <a:r>
              <a:rPr lang="ru-RU" b="0">
                <a:solidFill>
                  <a:srgbClr val="C00000"/>
                </a:solidFill>
              </a:rPr>
              <a:t>38,4%</a:t>
            </a:r>
          </a:p>
        </c:rich>
      </c:tx>
      <c:layout>
        <c:manualLayout>
          <c:xMode val="edge"/>
          <c:yMode val="edge"/>
          <c:x val="0.40210225974005503"/>
          <c:y val="0.46623775686575764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accent3">
              <a:lumMod val="75000"/>
            </a:schemeClr>
          </a:solidFill>
        </c:spPr>
      </c:pivotFmt>
      <c:pivotFmt>
        <c:idx val="2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6"/>
        <c:spPr>
          <a:solidFill>
            <a:schemeClr val="accent3">
              <a:lumMod val="75000"/>
            </a:schemeClr>
          </a:solidFill>
        </c:spPr>
      </c:pivotFmt>
      <c:pivotFmt>
        <c:idx val="27"/>
        <c:spPr>
          <a:solidFill>
            <a:schemeClr val="accent3">
              <a:lumMod val="75000"/>
            </a:schemeClr>
          </a:solidFill>
        </c:spPr>
      </c:pivotFmt>
      <c:pivotFmt>
        <c:idx val="28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9"/>
        <c:spPr>
          <a:solidFill>
            <a:schemeClr val="accent3">
              <a:lumMod val="75000"/>
            </a:schemeClr>
          </a:solidFill>
        </c:spPr>
      </c:pivotFmt>
      <c:pivotFmt>
        <c:idx val="30"/>
        <c:spPr>
          <a:solidFill>
            <a:schemeClr val="accent3">
              <a:lumMod val="75000"/>
            </a:schemeClr>
          </a:solidFill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качество'!$B$3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noFill/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3AAF-417C-99B4-B5A99B0915FB}"/>
              </c:ext>
            </c:extLst>
          </c:dPt>
          <c:dPt>
            <c:idx val="1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3-3AAF-417C-99B4-B5A99B0915FB}"/>
              </c:ext>
            </c:extLst>
          </c:dPt>
          <c:dPt>
            <c:idx val="2"/>
            <c:bubble3D val="0"/>
            <c:spPr>
              <a:solidFill>
                <a:schemeClr val="accent3">
                  <a:lumMod val="75000"/>
                </a:schemeClr>
              </a:solidFill>
            </c:spPr>
            <c:extLst>
              <c:ext xmlns:c16="http://schemas.microsoft.com/office/drawing/2014/chart" uri="{C3380CC4-5D6E-409C-BE32-E72D297353CC}">
                <c16:uniqueId val="{00000005-3AAF-417C-99B4-B5A99B0915FB}"/>
              </c:ext>
            </c:extLst>
          </c:dPt>
          <c:dLbls>
            <c:spPr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'Студенты качество'!$A$4:$A$9</c:f>
              <c:strCach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</c:strCache>
            </c:strRef>
          </c:cat>
          <c:val>
            <c:numRef>
              <c:f>'Студенты качество'!$B$4:$B$9</c:f>
              <c:numCache>
                <c:formatCode>General</c:formatCode>
                <c:ptCount val="5"/>
                <c:pt idx="0">
                  <c:v>4</c:v>
                </c:pt>
                <c:pt idx="1">
                  <c:v>33</c:v>
                </c:pt>
                <c:pt idx="2">
                  <c:v>56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AF-417C-99B4-B5A99B0915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2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[dash_3_2025.xlsx]Студенты качество!СводнаяТаблица2</c:name>
    <c:fmtId val="9"/>
  </c:pivotSource>
  <c:chart>
    <c:title>
      <c:tx>
        <c:rich>
          <a:bodyPr/>
          <a:lstStyle/>
          <a:p>
            <a:pPr>
              <a:defRPr b="0">
                <a:solidFill>
                  <a:srgbClr val="C00000"/>
                </a:solidFill>
              </a:defRPr>
            </a:pPr>
            <a:r>
              <a:rPr lang="ru-RU"/>
              <a:t>52,1%</a:t>
            </a:r>
          </a:p>
        </c:rich>
      </c:tx>
      <c:layout>
        <c:manualLayout>
          <c:xMode val="edge"/>
          <c:yMode val="edge"/>
          <c:x val="0.40210225974005503"/>
          <c:y val="0.46623775686575764"/>
        </c:manualLayout>
      </c:layout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3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6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7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0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1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4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6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8"/>
        <c:spPr>
          <a:noFill/>
          <a:ln>
            <a:solidFill>
              <a:schemeClr val="accent1"/>
            </a:solidFill>
            <a:prstDash val="sysDash"/>
          </a:ln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качество'!$B$3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noFill/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E3ED-4209-B805-77476DAC81BD}"/>
              </c:ext>
            </c:extLst>
          </c:dPt>
          <c:dPt>
            <c:idx val="1"/>
            <c:bubble3D val="0"/>
            <c:spPr>
              <a:noFill/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E3ED-4209-B805-77476DAC81BD}"/>
              </c:ext>
            </c:extLst>
          </c:dPt>
          <c:dPt>
            <c:idx val="2"/>
            <c:bubble3D val="0"/>
            <c:spPr>
              <a:noFill/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E3ED-4209-B805-77476DAC81BD}"/>
              </c:ext>
            </c:extLst>
          </c:dPt>
          <c:dLbls>
            <c:spPr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'Студенты качество'!$A$4:$A$9</c:f>
              <c:strCach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</c:strCache>
            </c:strRef>
          </c:cat>
          <c:val>
            <c:numRef>
              <c:f>'Студенты качество'!$B$4:$B$9</c:f>
              <c:numCache>
                <c:formatCode>General</c:formatCode>
                <c:ptCount val="5"/>
                <c:pt idx="0">
                  <c:v>4</c:v>
                </c:pt>
                <c:pt idx="1">
                  <c:v>33</c:v>
                </c:pt>
                <c:pt idx="2">
                  <c:v>56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3ED-4209-B805-77476DAC8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2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[dash_3_2025.xlsx]Студенты качество!СводнаяТаблица2</c:name>
    <c:fmtId val="12"/>
  </c:pivotSource>
  <c:chart>
    <c:title>
      <c:tx>
        <c:strRef>
          <c:f>'Студенты качество'!$C$4</c:f>
          <c:strCache>
            <c:ptCount val="1"/>
            <c:pt idx="0">
              <c:v>3,9%</c:v>
            </c:pt>
          </c:strCache>
        </c:strRef>
      </c:tx>
      <c:layout>
        <c:manualLayout>
          <c:xMode val="edge"/>
          <c:yMode val="edge"/>
          <c:x val="0.40210225974005503"/>
          <c:y val="0.46623775686575764"/>
        </c:manualLayout>
      </c:layout>
      <c:overlay val="0"/>
      <c:txPr>
        <a:bodyPr/>
        <a:lstStyle/>
        <a:p>
          <a:pPr>
            <a:defRPr b="0">
              <a:solidFill>
                <a:srgbClr val="C00000"/>
              </a:solidFill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3"/>
        <c:spPr>
          <a:solidFill>
            <a:schemeClr val="accent3">
              <a:lumMod val="75000"/>
            </a:schemeClr>
          </a:solidFill>
        </c:spPr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6"/>
        <c:spPr>
          <a:solidFill>
            <a:schemeClr val="accent3">
              <a:lumMod val="75000"/>
            </a:schemeClr>
          </a:solidFill>
        </c:spPr>
      </c:pivotFmt>
      <c:pivotFmt>
        <c:idx val="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0"/>
        <c:spPr>
          <a:solidFill>
            <a:schemeClr val="accent3">
              <a:lumMod val="75000"/>
            </a:schemeClr>
          </a:solidFill>
        </c:spPr>
      </c:pivotFmt>
      <c:pivotFmt>
        <c:idx val="1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3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4"/>
        <c:spPr>
          <a:solidFill>
            <a:schemeClr val="accent3">
              <a:lumMod val="75000"/>
            </a:schemeClr>
          </a:solidFill>
        </c:spPr>
      </c:pivotFmt>
      <c:pivotFmt>
        <c:idx val="1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18"/>
        <c:spPr>
          <a:solidFill>
            <a:schemeClr val="accent3">
              <a:lumMod val="75000"/>
            </a:schemeClr>
          </a:solidFill>
        </c:spPr>
      </c:pivotFmt>
      <c:pivotFmt>
        <c:idx val="19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2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3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4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5"/>
        <c:spPr>
          <a:noFill/>
          <a:ln>
            <a:solidFill>
              <a:schemeClr val="accent1"/>
            </a:solidFill>
            <a:prstDash val="sysDash"/>
          </a:ln>
        </c:spPr>
      </c:pivotFmt>
      <c:pivotFmt>
        <c:idx val="26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27"/>
        <c:spPr>
          <a:solidFill>
            <a:schemeClr val="accent2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bg1"/>
                  </a:solidFill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1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0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1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2"/>
        <c:spPr>
          <a:solidFill>
            <a:schemeClr val="accent1">
              <a:lumMod val="60000"/>
              <a:lumOff val="40000"/>
            </a:schemeClr>
          </a:solidFill>
          <a:ln>
            <a:solidFill>
              <a:schemeClr val="accent1"/>
            </a:solidFill>
            <a:prstDash val="sysDash"/>
          </a:ln>
        </c:spPr>
      </c:pivotFmt>
      <c:pivotFmt>
        <c:idx val="33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  <c:pivotFmt>
        <c:idx val="34"/>
        <c:spPr>
          <a:solidFill>
            <a:schemeClr val="bg1"/>
          </a:solidFill>
          <a:ln>
            <a:solidFill>
              <a:schemeClr val="accent1"/>
            </a:solidFill>
            <a:prstDash val="sysDash"/>
          </a:ln>
        </c:spPr>
      </c:pivotFmt>
    </c:pivotFmts>
    <c:plotArea>
      <c:layout/>
      <c:doughnutChart>
        <c:varyColors val="1"/>
        <c:ser>
          <c:idx val="0"/>
          <c:order val="0"/>
          <c:tx>
            <c:strRef>
              <c:f>'Студенты качество'!$C$4</c:f>
              <c:strCache>
                <c:ptCount val="1"/>
                <c:pt idx="0">
                  <c:v>Итог</c:v>
                </c:pt>
              </c:strCache>
            </c:strRef>
          </c:tx>
          <c:dPt>
            <c:idx val="0"/>
            <c:bubble3D val="0"/>
            <c:spPr>
              <a:solidFill>
                <a:schemeClr val="accent1">
                  <a:lumMod val="60000"/>
                  <a:lumOff val="40000"/>
                </a:schemeClr>
              </a:solidFill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1-C33F-435D-AFE2-813CE7924C89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3-C33F-435D-AFE2-813CE7924C89}"/>
              </c:ext>
            </c:extLst>
          </c:dPt>
          <c:dPt>
            <c:idx val="2"/>
            <c:bubble3D val="0"/>
            <c:spPr>
              <a:solidFill>
                <a:schemeClr val="bg1"/>
              </a:solidFill>
              <a:ln>
                <a:solidFill>
                  <a:schemeClr val="accent1"/>
                </a:solidFill>
                <a:prstDash val="sysDash"/>
              </a:ln>
            </c:spPr>
            <c:extLst>
              <c:ext xmlns:c16="http://schemas.microsoft.com/office/drawing/2014/chart" uri="{C3380CC4-5D6E-409C-BE32-E72D297353CC}">
                <c16:uniqueId val="{00000005-C33F-435D-AFE2-813CE7924C89}"/>
              </c:ext>
            </c:extLst>
          </c:dPt>
          <c:dLbls>
            <c:spPr/>
            <c:txPr>
              <a:bodyPr/>
              <a:lstStyle/>
              <a:p>
                <a:pPr>
                  <a:defRPr b="1">
                    <a:solidFill>
                      <a:schemeClr val="bg1"/>
                    </a:solidFill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'Студенты качество'!$C$4</c:f>
              <c:strCach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</c:strCache>
            </c:strRef>
          </c:cat>
          <c:val>
            <c:numRef>
              <c:f>'Студенты качество'!$C$4</c:f>
              <c:numCache>
                <c:formatCode>General</c:formatCode>
                <c:ptCount val="5"/>
                <c:pt idx="0">
                  <c:v>4</c:v>
                </c:pt>
                <c:pt idx="1">
                  <c:v>33</c:v>
                </c:pt>
                <c:pt idx="2">
                  <c:v>56</c:v>
                </c:pt>
                <c:pt idx="3">
                  <c:v>7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C33F-435D-AFE2-813CE7924C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72"/>
      </c:doughnut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  <c:extLst>
    <c:ext xmlns:c14="http://schemas.microsoft.com/office/drawing/2007/8/2/chart" uri="{781A3756-C4B2-4CAC-9D66-4F8BD8637D16}">
      <c14:pivotOptions>
        <c14:dropZoneFilter val="1"/>
        <c14:dropZoneData val="1"/>
        <c14:dropZoneSeries val="1"/>
      </c14:pivotOptions>
    </c:ext>
  </c:extLs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[dash_3_2025.xlsx]Студенты ср_балл!СводнаяТаблица2</c:name>
    <c:fmtId val="24"/>
  </c:pivotSource>
  <c:chart>
    <c:title>
      <c:overlay val="0"/>
    </c:title>
    <c:autoTitleDeleted val="0"/>
    <c:pivotFmts>
      <c:pivotFmt>
        <c:idx val="0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'Студенты ср_балл'!$B$3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cat>
            <c:strRef>
              <c:f>'Студенты ср_балл'!$A$4:$A$9</c:f>
              <c:strCach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</c:strCache>
            </c:strRef>
          </c:cat>
          <c:val>
            <c:numRef>
              <c:f>'Студенты ср_балл'!$B$4:$B$9</c:f>
              <c:numCache>
                <c:formatCode>General</c:formatCode>
                <c:ptCount val="5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2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75-4724-A5ED-02D32B73FB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9247616"/>
        <c:axId val="257760576"/>
      </c:barChart>
      <c:catAx>
        <c:axId val="25924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257760576"/>
        <c:crosses val="autoZero"/>
        <c:auto val="1"/>
        <c:lblAlgn val="ctr"/>
        <c:lblOffset val="100"/>
        <c:noMultiLvlLbl val="0"/>
      </c:catAx>
      <c:valAx>
        <c:axId val="25776057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5924761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Visible val="1"/>
      </c14:pivotOptions>
    </c:ext>
  </c:extLs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[dash_3_2025.xlsx]Базы и результ!СводнаяТаблица2</c:name>
    <c:fmtId val="0"/>
  </c:pivotSource>
  <c:chart>
    <c:title>
      <c:tx>
        <c:strRef>
          <c:f>'Базы и результ'!$A$2</c:f>
          <c:strCache>
            <c:ptCount val="1"/>
            <c:pt idx="0">
              <c:v>Базы практики и результаты</c:v>
            </c:pt>
          </c:strCache>
        </c:strRef>
      </c:tx>
      <c:layout>
        <c:manualLayout>
          <c:xMode val="edge"/>
          <c:yMode val="edge"/>
          <c:x val="0.21831076983489708"/>
          <c:y val="4.1666666666666664E-2"/>
        </c:manualLayout>
      </c:layout>
      <c:overlay val="0"/>
      <c:txPr>
        <a:bodyPr/>
        <a:lstStyle/>
        <a:p>
          <a:pPr>
            <a:defRPr>
              <a:solidFill>
                <a:schemeClr val="accent1">
                  <a:lumMod val="75000"/>
                </a:schemeClr>
              </a:solidFill>
            </a:defRPr>
          </a:pPr>
          <a:endParaRPr lang="ru-RU"/>
        </a:p>
      </c:txPr>
    </c:title>
    <c:autoTitleDeleted val="0"/>
    <c:pivotFmts>
      <c:pivotFmt>
        <c:idx val="0"/>
        <c:marker>
          <c:symbol val="none"/>
        </c:marker>
      </c:pivotFmt>
      <c:pivotFmt>
        <c:idx val="1"/>
        <c:marker>
          <c:symbol val="none"/>
        </c:marker>
      </c:pivotFmt>
      <c:pivotFmt>
        <c:idx val="2"/>
        <c:marker>
          <c:symbol val="none"/>
        </c:marker>
      </c:pivotFmt>
      <c:pivotFmt>
        <c:idx val="3"/>
        <c:marker>
          <c:symbol val="none"/>
        </c:marker>
      </c:pivotFmt>
      <c:pivotFmt>
        <c:idx val="4"/>
        <c:marker>
          <c:symbol val="none"/>
        </c:marker>
      </c:pivotFmt>
      <c:pivotFmt>
        <c:idx val="5"/>
        <c:marker>
          <c:symbol val="none"/>
        </c:marker>
      </c:pivotFmt>
      <c:pivotFmt>
        <c:idx val="6"/>
        <c:marker>
          <c:symbol val="none"/>
        </c:marker>
      </c:pivotFmt>
      <c:pivotFmt>
        <c:idx val="7"/>
        <c:marker>
          <c:symbol val="none"/>
        </c:marker>
      </c:pivotFmt>
      <c:pivotFmt>
        <c:idx val="8"/>
        <c:marker>
          <c:symbol val="none"/>
        </c:marker>
      </c:pivotFmt>
      <c:pivotFmt>
        <c:idx val="9"/>
        <c:marker>
          <c:symbol val="none"/>
        </c:marker>
      </c:pivotFmt>
      <c:pivotFmt>
        <c:idx val="10"/>
        <c:marker>
          <c:symbol val="none"/>
        </c:marker>
      </c:pivotFmt>
      <c:pivotFmt>
        <c:idx val="11"/>
        <c:marker>
          <c:symbol val="none"/>
        </c:marker>
      </c:pivotFmt>
      <c:pivotFmt>
        <c:idx val="12"/>
        <c:marker>
          <c:symbol val="none"/>
        </c:marker>
      </c:pivotFmt>
      <c:pivotFmt>
        <c:idx val="13"/>
        <c:marker>
          <c:symbol val="none"/>
        </c:marker>
      </c:pivotFmt>
      <c:pivotFmt>
        <c:idx val="14"/>
        <c:marker>
          <c:symbol val="none"/>
        </c:marker>
      </c:pivotFmt>
      <c:pivotFmt>
        <c:idx val="15"/>
        <c:marker>
          <c:symbol val="none"/>
        </c:marker>
      </c:pivotFmt>
      <c:pivotFmt>
        <c:idx val="16"/>
        <c:marker>
          <c:symbol val="none"/>
        </c:marker>
      </c:pivotFmt>
      <c:pivotFmt>
        <c:idx val="17"/>
        <c:marker>
          <c:symbol val="none"/>
        </c:marker>
      </c:pivotFmt>
      <c:pivotFmt>
        <c:idx val="18"/>
        <c:marker>
          <c:symbol val="none"/>
        </c:marker>
      </c:pivotFmt>
      <c:pivotFmt>
        <c:idx val="19"/>
        <c:marker>
          <c:symbol val="none"/>
        </c:marker>
      </c:pivotFmt>
      <c:pivotFmt>
        <c:idx val="20"/>
        <c:marker>
          <c:symbol val="none"/>
        </c:marker>
      </c:pivotFmt>
      <c:pivotFmt>
        <c:idx val="21"/>
        <c:marker>
          <c:symbol val="none"/>
        </c:marker>
      </c:pivotFmt>
      <c:pivotFmt>
        <c:idx val="22"/>
        <c:marker>
          <c:symbol val="none"/>
        </c:marker>
      </c:pivotFmt>
      <c:pivotFmt>
        <c:idx val="23"/>
        <c:marker>
          <c:symbol val="none"/>
        </c:marker>
      </c:pivotFmt>
      <c:pivotFmt>
        <c:idx val="24"/>
        <c:marker>
          <c:symbol val="none"/>
        </c:marker>
      </c:pivotFmt>
      <c:pivotFmt>
        <c:idx val="25"/>
        <c:marker>
          <c:symbol val="none"/>
        </c:marker>
      </c:pivotFmt>
      <c:pivotFmt>
        <c:idx val="26"/>
        <c:marker>
          <c:symbol val="none"/>
        </c:marker>
      </c:pivotFmt>
      <c:pivotFmt>
        <c:idx val="27"/>
        <c:marker>
          <c:symbol val="none"/>
        </c:marker>
      </c:pivotFmt>
      <c:pivotFmt>
        <c:idx val="28"/>
        <c:marker>
          <c:symbol val="none"/>
        </c:marker>
      </c:pivotFmt>
      <c:pivotFmt>
        <c:idx val="29"/>
        <c:marker>
          <c:symbol val="none"/>
        </c:marker>
      </c:pivotFmt>
      <c:pivotFmt>
        <c:idx val="30"/>
        <c:marker>
          <c:symbol val="none"/>
        </c:marker>
      </c:pivotFmt>
      <c:pivotFmt>
        <c:idx val="31"/>
        <c:marker>
          <c:symbol val="none"/>
        </c:marker>
      </c:pivotFmt>
      <c:pivotFmt>
        <c:idx val="32"/>
        <c:marker>
          <c:symbol val="none"/>
        </c:marker>
      </c:pivotFmt>
      <c:pivotFmt>
        <c:idx val="33"/>
        <c:marker>
          <c:symbol val="none"/>
        </c:marker>
      </c:pivotFmt>
      <c:pivotFmt>
        <c:idx val="34"/>
        <c:marker>
          <c:symbol val="none"/>
        </c:marker>
      </c:pivotFmt>
      <c:pivotFmt>
        <c:idx val="35"/>
        <c:marker>
          <c:symbol val="none"/>
        </c:marker>
      </c:pivotFmt>
      <c:pivotFmt>
        <c:idx val="36"/>
        <c:marker>
          <c:symbol val="none"/>
        </c:marker>
      </c:pivotFmt>
      <c:pivotFmt>
        <c:idx val="37"/>
        <c:marker>
          <c:symbol val="none"/>
        </c:marker>
      </c:pivotFmt>
      <c:pivotFmt>
        <c:idx val="38"/>
        <c:marker>
          <c:symbol val="none"/>
        </c:marker>
      </c:pivotFmt>
      <c:pivotFmt>
        <c:idx val="39"/>
        <c:marker>
          <c:symbol val="none"/>
        </c:marker>
      </c:pivotFmt>
      <c:pivotFmt>
        <c:idx val="40"/>
        <c:marker>
          <c:symbol val="none"/>
        </c:marker>
      </c:pivotFmt>
      <c:pivotFmt>
        <c:idx val="41"/>
        <c:marker>
          <c:symbol val="none"/>
        </c:marker>
      </c:pivotFmt>
      <c:pivotFmt>
        <c:idx val="42"/>
        <c:marker>
          <c:symbol val="none"/>
        </c:marker>
      </c:pivotFmt>
      <c:pivotFmt>
        <c:idx val="43"/>
        <c:marker>
          <c:symbol val="none"/>
        </c:marker>
      </c:pivotFmt>
      <c:pivotFmt>
        <c:idx val="44"/>
        <c:marker>
          <c:symbol val="none"/>
        </c:marker>
      </c:pivotFmt>
      <c:pivotFmt>
        <c:idx val="45"/>
        <c:marker>
          <c:symbol val="none"/>
        </c:marker>
      </c:pivotFmt>
      <c:pivotFmt>
        <c:idx val="46"/>
        <c:marker>
          <c:symbol val="none"/>
        </c:marker>
      </c:pivotFmt>
      <c:pivotFmt>
        <c:idx val="47"/>
        <c:marker>
          <c:symbol val="none"/>
        </c:marker>
      </c:pivotFmt>
      <c:pivotFmt>
        <c:idx val="48"/>
        <c:marker>
          <c:symbol val="none"/>
        </c:marker>
      </c:pivotFmt>
      <c:pivotFmt>
        <c:idx val="49"/>
        <c:marker>
          <c:symbol val="none"/>
        </c:marker>
      </c:pivotFmt>
      <c:pivotFmt>
        <c:idx val="50"/>
        <c:marker>
          <c:symbol val="none"/>
        </c:marker>
      </c:pivotFmt>
      <c:pivotFmt>
        <c:idx val="51"/>
        <c:marker>
          <c:symbol val="none"/>
        </c:marker>
      </c:pivotFmt>
      <c:pivotFmt>
        <c:idx val="52"/>
        <c:marker>
          <c:symbol val="none"/>
        </c:marker>
      </c:pivotFmt>
      <c:pivotFmt>
        <c:idx val="53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'Базы и результ'!$A$2</c:f>
              <c:strCache>
                <c:ptCount val="1"/>
                <c:pt idx="0">
                  <c:v>Итог</c:v>
                </c:pt>
              </c:strCache>
            </c:strRef>
          </c:tx>
          <c:invertIfNegative val="0"/>
          <c:cat>
            <c:strRef>
              <c:f>'Базы и результ'!$A$2</c:f>
              <c:strCache>
                <c:ptCount val="102"/>
                <c:pt idx="0">
                  <c:v>Артюхов</c:v>
                </c:pt>
                <c:pt idx="1">
                  <c:v>Пономарев</c:v>
                </c:pt>
                <c:pt idx="2">
                  <c:v>Герасименко</c:v>
                </c:pt>
                <c:pt idx="3">
                  <c:v>Лысов</c:v>
                </c:pt>
                <c:pt idx="4">
                  <c:v>Косенко</c:v>
                </c:pt>
                <c:pt idx="5">
                  <c:v>Савкина</c:v>
                </c:pt>
                <c:pt idx="6">
                  <c:v>Выдренок</c:v>
                </c:pt>
                <c:pt idx="7">
                  <c:v>Синякин</c:v>
                </c:pt>
                <c:pt idx="8">
                  <c:v>Тарабарко</c:v>
                </c:pt>
                <c:pt idx="9">
                  <c:v>Табахарнюк</c:v>
                </c:pt>
                <c:pt idx="10">
                  <c:v>Кусей</c:v>
                </c:pt>
                <c:pt idx="11">
                  <c:v>Бейзак</c:v>
                </c:pt>
                <c:pt idx="12">
                  <c:v>Чернавских</c:v>
                </c:pt>
                <c:pt idx="13">
                  <c:v>Селиванова</c:v>
                </c:pt>
                <c:pt idx="14">
                  <c:v>Найден</c:v>
                </c:pt>
                <c:pt idx="15">
                  <c:v>Ромашин</c:v>
                </c:pt>
                <c:pt idx="16">
                  <c:v>Володин</c:v>
                </c:pt>
                <c:pt idx="17">
                  <c:v>Зенченко</c:v>
                </c:pt>
                <c:pt idx="18">
                  <c:v>Савоничев</c:v>
                </c:pt>
                <c:pt idx="19">
                  <c:v>Имамутдинов</c:v>
                </c:pt>
                <c:pt idx="20">
                  <c:v>Самсоненко</c:v>
                </c:pt>
                <c:pt idx="21">
                  <c:v>Крисанов</c:v>
                </c:pt>
                <c:pt idx="22">
                  <c:v>Андреенков</c:v>
                </c:pt>
                <c:pt idx="23">
                  <c:v>Бочкарев</c:v>
                </c:pt>
                <c:pt idx="24">
                  <c:v>Семин</c:v>
                </c:pt>
                <c:pt idx="25">
                  <c:v>Мальцев</c:v>
                </c:pt>
                <c:pt idx="26">
                  <c:v>Рыжиков</c:v>
                </c:pt>
                <c:pt idx="27">
                  <c:v>Парфёнов</c:v>
                </c:pt>
                <c:pt idx="28">
                  <c:v>Долгов</c:v>
                </c:pt>
                <c:pt idx="29">
                  <c:v>Проничев</c:v>
                </c:pt>
                <c:pt idx="30">
                  <c:v>Дульцев</c:v>
                </c:pt>
                <c:pt idx="31">
                  <c:v>Заозерский</c:v>
                </c:pt>
                <c:pt idx="32">
                  <c:v>Терехов</c:v>
                </c:pt>
                <c:pt idx="33">
                  <c:v>Богдановский</c:v>
                </c:pt>
                <c:pt idx="34">
                  <c:v>Типальчук</c:v>
                </c:pt>
                <c:pt idx="35">
                  <c:v>Акулов</c:v>
                </c:pt>
                <c:pt idx="36">
                  <c:v>Федин</c:v>
                </c:pt>
                <c:pt idx="37">
                  <c:v>Першукевич</c:v>
                </c:pt>
                <c:pt idx="38">
                  <c:v>Хомутов</c:v>
                </c:pt>
                <c:pt idx="39">
                  <c:v>Изоскин</c:v>
                </c:pt>
                <c:pt idx="40">
                  <c:v>Жиров</c:v>
                </c:pt>
                <c:pt idx="41">
                  <c:v>Штырхунов</c:v>
                </c:pt>
                <c:pt idx="42">
                  <c:v>Ширяев</c:v>
                </c:pt>
                <c:pt idx="43">
                  <c:v>Прохорцев</c:v>
                </c:pt>
                <c:pt idx="44">
                  <c:v>Шкодина</c:v>
                </c:pt>
                <c:pt idx="45">
                  <c:v>Шишко</c:v>
                </c:pt>
                <c:pt idx="46">
                  <c:v>Кузьмицкий</c:v>
                </c:pt>
                <c:pt idx="47">
                  <c:v>Макеев</c:v>
                </c:pt>
                <c:pt idx="48">
                  <c:v>Волыно</c:v>
                </c:pt>
                <c:pt idx="49">
                  <c:v>Синицкая</c:v>
                </c:pt>
                <c:pt idx="50">
                  <c:v>Лобус</c:v>
                </c:pt>
                <c:pt idx="51">
                  <c:v>Каревский</c:v>
                </c:pt>
                <c:pt idx="52">
                  <c:v>Лямцева</c:v>
                </c:pt>
                <c:pt idx="53">
                  <c:v>Солодухо</c:v>
                </c:pt>
                <c:pt idx="54">
                  <c:v>Грицан</c:v>
                </c:pt>
                <c:pt idx="55">
                  <c:v>Стасюк</c:v>
                </c:pt>
                <c:pt idx="56">
                  <c:v>Медведев</c:v>
                </c:pt>
                <c:pt idx="57">
                  <c:v>Супурчиева</c:v>
                </c:pt>
                <c:pt idx="58">
                  <c:v>Гришин</c:v>
                </c:pt>
                <c:pt idx="59">
                  <c:v>Сысоев</c:v>
                </c:pt>
                <c:pt idx="60">
                  <c:v>Гулидов</c:v>
                </c:pt>
                <c:pt idx="61">
                  <c:v>Карпеченко</c:v>
                </c:pt>
                <c:pt idx="62">
                  <c:v>Поддерегина</c:v>
                </c:pt>
                <c:pt idx="63">
                  <c:v>Тарабанько</c:v>
                </c:pt>
                <c:pt idx="64">
                  <c:v>Потапова</c:v>
                </c:pt>
                <c:pt idx="65">
                  <c:v>Клещевников</c:v>
                </c:pt>
                <c:pt idx="66">
                  <c:v>Бондарева</c:v>
                </c:pt>
                <c:pt idx="67">
                  <c:v>Татарчуков</c:v>
                </c:pt>
                <c:pt idx="68">
                  <c:v>Реутова</c:v>
                </c:pt>
                <c:pt idx="69">
                  <c:v>Клюзин</c:v>
                </c:pt>
                <c:pt idx="70">
                  <c:v>Букина</c:v>
                </c:pt>
                <c:pt idx="71">
                  <c:v>Тетеревков</c:v>
                </c:pt>
                <c:pt idx="72">
                  <c:v>Васин</c:v>
                </c:pt>
                <c:pt idx="73">
                  <c:v>Коваленко</c:v>
                </c:pt>
                <c:pt idx="74">
                  <c:v>Белова</c:v>
                </c:pt>
                <c:pt idx="75">
                  <c:v>Ткачук</c:v>
                </c:pt>
                <c:pt idx="76">
                  <c:v>Макаренко</c:v>
                </c:pt>
                <c:pt idx="77">
                  <c:v>Торгунаков</c:v>
                </c:pt>
                <c:pt idx="78">
                  <c:v>Машохо</c:v>
                </c:pt>
                <c:pt idx="79">
                  <c:v>Комоза</c:v>
                </c:pt>
                <c:pt idx="80">
                  <c:v>Новиков</c:v>
                </c:pt>
                <c:pt idx="81">
                  <c:v>Филиппов</c:v>
                </c:pt>
                <c:pt idx="82">
                  <c:v>Мартынов</c:v>
                </c:pt>
                <c:pt idx="83">
                  <c:v>Филипьев</c:v>
                </c:pt>
                <c:pt idx="84">
                  <c:v>Силакова</c:v>
                </c:pt>
                <c:pt idx="85">
                  <c:v>Кореневкина</c:v>
                </c:pt>
                <c:pt idx="86">
                  <c:v>Быков</c:v>
                </c:pt>
                <c:pt idx="87">
                  <c:v>Корнеева</c:v>
                </c:pt>
                <c:pt idx="88">
                  <c:v>Леонова</c:v>
                </c:pt>
                <c:pt idx="89">
                  <c:v>Чинякова</c:v>
                </c:pt>
                <c:pt idx="90">
                  <c:v>Мелихов</c:v>
                </c:pt>
                <c:pt idx="91">
                  <c:v>Чихунов</c:v>
                </c:pt>
                <c:pt idx="92">
                  <c:v>Пронина</c:v>
                </c:pt>
                <c:pt idx="93">
                  <c:v>Атрощенко</c:v>
                </c:pt>
                <c:pt idx="94">
                  <c:v>Сапунова</c:v>
                </c:pt>
                <c:pt idx="95">
                  <c:v>Гаврикова</c:v>
                </c:pt>
                <c:pt idx="96">
                  <c:v>Гуцол</c:v>
                </c:pt>
                <c:pt idx="97">
                  <c:v>Гайдуков</c:v>
                </c:pt>
                <c:pt idx="98">
                  <c:v>Геращенкова</c:v>
                </c:pt>
                <c:pt idx="99">
                  <c:v>Болховитин</c:v>
                </c:pt>
                <c:pt idx="100">
                  <c:v>Ермикова</c:v>
                </c:pt>
                <c:pt idx="101">
                  <c:v>Яшкова</c:v>
                </c:pt>
              </c:strCache>
            </c:strRef>
          </c:cat>
          <c:val>
            <c:numRef>
              <c:f>'Базы и результ'!$A$2</c:f>
              <c:numCache>
                <c:formatCode>General</c:formatCode>
                <c:ptCount val="10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  <c:pt idx="19">
                  <c:v>4</c:v>
                </c:pt>
                <c:pt idx="20">
                  <c:v>4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4</c:v>
                </c:pt>
                <c:pt idx="25">
                  <c:v>4</c:v>
                </c:pt>
                <c:pt idx="26">
                  <c:v>4</c:v>
                </c:pt>
                <c:pt idx="27">
                  <c:v>4</c:v>
                </c:pt>
                <c:pt idx="28">
                  <c:v>4</c:v>
                </c:pt>
                <c:pt idx="29">
                  <c:v>4</c:v>
                </c:pt>
                <c:pt idx="30">
                  <c:v>4</c:v>
                </c:pt>
                <c:pt idx="31">
                  <c:v>4</c:v>
                </c:pt>
                <c:pt idx="32">
                  <c:v>4</c:v>
                </c:pt>
                <c:pt idx="33">
                  <c:v>4</c:v>
                </c:pt>
                <c:pt idx="34">
                  <c:v>4</c:v>
                </c:pt>
                <c:pt idx="35">
                  <c:v>4</c:v>
                </c:pt>
                <c:pt idx="36">
                  <c:v>4</c:v>
                </c:pt>
                <c:pt idx="37">
                  <c:v>4</c:v>
                </c:pt>
                <c:pt idx="38">
                  <c:v>4</c:v>
                </c:pt>
                <c:pt idx="39">
                  <c:v>4</c:v>
                </c:pt>
                <c:pt idx="40">
                  <c:v>4</c:v>
                </c:pt>
                <c:pt idx="41">
                  <c:v>4</c:v>
                </c:pt>
                <c:pt idx="42">
                  <c:v>4</c:v>
                </c:pt>
                <c:pt idx="43">
                  <c:v>4</c:v>
                </c:pt>
                <c:pt idx="44">
                  <c:v>4</c:v>
                </c:pt>
                <c:pt idx="45">
                  <c:v>4</c:v>
                </c:pt>
                <c:pt idx="46">
                  <c:v>4.5</c:v>
                </c:pt>
                <c:pt idx="47">
                  <c:v>5</c:v>
                </c:pt>
                <c:pt idx="48">
                  <c:v>5</c:v>
                </c:pt>
                <c:pt idx="49">
                  <c:v>5</c:v>
                </c:pt>
                <c:pt idx="50">
                  <c:v>5</c:v>
                </c:pt>
                <c:pt idx="51">
                  <c:v>5</c:v>
                </c:pt>
                <c:pt idx="52">
                  <c:v>5</c:v>
                </c:pt>
                <c:pt idx="53">
                  <c:v>5</c:v>
                </c:pt>
                <c:pt idx="54">
                  <c:v>5</c:v>
                </c:pt>
                <c:pt idx="55">
                  <c:v>5</c:v>
                </c:pt>
                <c:pt idx="56">
                  <c:v>5</c:v>
                </c:pt>
                <c:pt idx="57">
                  <c:v>5</c:v>
                </c:pt>
                <c:pt idx="58">
                  <c:v>5</c:v>
                </c:pt>
                <c:pt idx="59">
                  <c:v>5</c:v>
                </c:pt>
                <c:pt idx="60">
                  <c:v>5</c:v>
                </c:pt>
                <c:pt idx="61">
                  <c:v>5</c:v>
                </c:pt>
                <c:pt idx="62">
                  <c:v>5</c:v>
                </c:pt>
                <c:pt idx="63">
                  <c:v>5</c:v>
                </c:pt>
                <c:pt idx="64">
                  <c:v>5</c:v>
                </c:pt>
                <c:pt idx="65">
                  <c:v>5</c:v>
                </c:pt>
                <c:pt idx="66">
                  <c:v>5</c:v>
                </c:pt>
                <c:pt idx="67">
                  <c:v>5</c:v>
                </c:pt>
                <c:pt idx="68">
                  <c:v>5</c:v>
                </c:pt>
                <c:pt idx="69">
                  <c:v>5</c:v>
                </c:pt>
                <c:pt idx="70">
                  <c:v>5</c:v>
                </c:pt>
                <c:pt idx="71">
                  <c:v>5</c:v>
                </c:pt>
                <c:pt idx="72">
                  <c:v>5</c:v>
                </c:pt>
                <c:pt idx="73">
                  <c:v>5</c:v>
                </c:pt>
                <c:pt idx="74">
                  <c:v>5</c:v>
                </c:pt>
                <c:pt idx="75">
                  <c:v>5</c:v>
                </c:pt>
                <c:pt idx="76">
                  <c:v>5</c:v>
                </c:pt>
                <c:pt idx="77">
                  <c:v>5</c:v>
                </c:pt>
                <c:pt idx="78">
                  <c:v>5</c:v>
                </c:pt>
                <c:pt idx="79">
                  <c:v>5</c:v>
                </c:pt>
                <c:pt idx="80">
                  <c:v>5</c:v>
                </c:pt>
                <c:pt idx="81">
                  <c:v>5</c:v>
                </c:pt>
                <c:pt idx="82">
                  <c:v>5</c:v>
                </c:pt>
                <c:pt idx="83">
                  <c:v>5</c:v>
                </c:pt>
                <c:pt idx="84">
                  <c:v>5</c:v>
                </c:pt>
                <c:pt idx="85">
                  <c:v>5</c:v>
                </c:pt>
                <c:pt idx="86">
                  <c:v>5</c:v>
                </c:pt>
                <c:pt idx="87">
                  <c:v>5</c:v>
                </c:pt>
                <c:pt idx="88">
                  <c:v>5</c:v>
                </c:pt>
                <c:pt idx="89">
                  <c:v>5</c:v>
                </c:pt>
                <c:pt idx="90">
                  <c:v>5</c:v>
                </c:pt>
                <c:pt idx="91">
                  <c:v>5</c:v>
                </c:pt>
                <c:pt idx="92">
                  <c:v>5</c:v>
                </c:pt>
                <c:pt idx="93">
                  <c:v>5</c:v>
                </c:pt>
                <c:pt idx="94">
                  <c:v>5</c:v>
                </c:pt>
                <c:pt idx="95">
                  <c:v>5</c:v>
                </c:pt>
                <c:pt idx="96">
                  <c:v>5</c:v>
                </c:pt>
                <c:pt idx="97">
                  <c:v>5</c:v>
                </c:pt>
                <c:pt idx="98">
                  <c:v>5</c:v>
                </c:pt>
                <c:pt idx="99">
                  <c:v>5</c:v>
                </c:pt>
                <c:pt idx="100">
                  <c:v>5</c:v>
                </c:pt>
                <c:pt idx="101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BD-47DA-98C7-5B2132A4EF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251648"/>
        <c:axId val="259392640"/>
      </c:barChart>
      <c:catAx>
        <c:axId val="260251648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ru-RU"/>
          </a:p>
        </c:txPr>
        <c:crossAx val="259392640"/>
        <c:crosses val="autoZero"/>
        <c:auto val="1"/>
        <c:lblAlgn val="ctr"/>
        <c:lblOffset val="100"/>
        <c:noMultiLvlLbl val="0"/>
      </c:catAx>
      <c:valAx>
        <c:axId val="259392640"/>
        <c:scaling>
          <c:orientation val="minMax"/>
          <c:max val="5"/>
          <c:min val="2"/>
        </c:scaling>
        <c:delete val="0"/>
        <c:axPos val="b"/>
        <c:numFmt formatCode="General" sourceLinked="1"/>
        <c:majorTickMark val="out"/>
        <c:minorTickMark val="none"/>
        <c:tickLblPos val="nextTo"/>
        <c:crossAx val="260251648"/>
        <c:crosses val="autoZero"/>
        <c:crossBetween val="between"/>
        <c:majorUnit val="1"/>
        <c:minorUnit val="0.1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6145224654964482E-2"/>
          <c:y val="5.5989847715736049E-2"/>
          <c:w val="0.93911815990632541"/>
          <c:h val="0.89798939472667438"/>
        </c:manualLayout>
      </c:layout>
      <c:bubbleChart>
        <c:varyColors val="0"/>
        <c:ser>
          <c:idx val="0"/>
          <c:order val="0"/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C34DC12-0CE4-411C-B2BB-F5950C4CF44D}" type="CELLRANGE">
                      <a:rPr lang="en-US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3-69D9-44ED-91AF-7E0F3A7A9773}"/>
                </c:ext>
              </c:extLst>
            </c:dLbl>
            <c:dLbl>
              <c:idx val="1"/>
              <c:layout>
                <c:manualLayout>
                  <c:x val="-1.4343343117049398E-2"/>
                  <c:y val="1.5228426395938962E-2"/>
                </c:manualLayout>
              </c:layout>
              <c:tx>
                <c:rich>
                  <a:bodyPr/>
                  <a:lstStyle/>
                  <a:p>
                    <a:fld id="{3278A22D-402A-4CF0-8BE6-0FC4F8E4B592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4-69D9-44ED-91AF-7E0F3A7A9773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48E22454-F45A-4E33-9CD6-4CB635F538E5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69D9-44ED-91AF-7E0F3A7A9773}"/>
                </c:ext>
              </c:extLst>
            </c:dLbl>
            <c:dLbl>
              <c:idx val="3"/>
              <c:layout>
                <c:manualLayout>
                  <c:x val="-1.4343343117049484E-2"/>
                  <c:y val="-5.0761421319797016E-2"/>
                </c:manualLayout>
              </c:layout>
              <c:tx>
                <c:rich>
                  <a:bodyPr/>
                  <a:lstStyle/>
                  <a:p>
                    <a:fld id="{3175E986-84D3-42DB-B075-1C96EA72D7D0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69D9-44ED-91AF-7E0F3A7A9773}"/>
                </c:ext>
              </c:extLst>
            </c:dLbl>
            <c:dLbl>
              <c:idx val="4"/>
              <c:layout>
                <c:manualLayout>
                  <c:x val="-0.10637979478478303"/>
                  <c:y val="-5.4145516074450083E-2"/>
                </c:manualLayout>
              </c:layout>
              <c:tx>
                <c:rich>
                  <a:bodyPr/>
                  <a:lstStyle/>
                  <a:p>
                    <a:fld id="{6C869454-DD9F-4EC7-AF6A-B68766ECFE9D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69D9-44ED-91AF-7E0F3A7A9773}"/>
                </c:ext>
              </c:extLst>
            </c:dLbl>
            <c:dLbl>
              <c:idx val="5"/>
              <c:layout>
                <c:manualLayout>
                  <c:x val="-2.8686686234098795E-2"/>
                  <c:y val="6.4297800338409469E-2"/>
                </c:manualLayout>
              </c:layout>
              <c:tx>
                <c:rich>
                  <a:bodyPr/>
                  <a:lstStyle/>
                  <a:p>
                    <a:fld id="{9CDC368A-400E-407E-BD7D-72949E4ED52C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69D9-44ED-91AF-7E0F3A7A9773}"/>
                </c:ext>
              </c:extLst>
            </c:dLbl>
            <c:dLbl>
              <c:idx val="6"/>
              <c:layout>
                <c:manualLayout>
                  <c:x val="-0.13626175961196932"/>
                  <c:y val="2.7072758037225041E-2"/>
                </c:manualLayout>
              </c:layout>
              <c:tx>
                <c:rich>
                  <a:bodyPr/>
                  <a:lstStyle/>
                  <a:p>
                    <a:fld id="{F5D28B55-5BD7-4822-9D41-2A403852C1DD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9-69D9-44ED-91AF-7E0F3A7A9773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fld id="{CE4FB01D-4B6F-45A9-9BF1-8301CD58A192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BA9A-4FCE-A991-AD84DA268EDB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fld id="{D29B1CA3-3899-470E-96F0-ADAF9D15C06F}" type="CELLRANGE">
                      <a:rPr lang="ru-RU"/>
                      <a:pPr/>
                      <a:t>[ДИАПАЗОН ЯЧЕЕК]</a:t>
                    </a:fld>
                    <a:endParaRPr lang="ru-RU"/>
                  </a:p>
                </c:rich>
              </c:tx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separator>; 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BA9A-4FCE-A991-AD84DA268EDB}"/>
                </c:ext>
              </c:extLst>
            </c:dLbl>
            <c:spPr>
              <a:solidFill>
                <a:sysClr val="window" lastClr="FFFFFF"/>
              </a:solidFill>
              <a:ln>
                <a:solidFill>
                  <a:sysClr val="windowText" lastClr="000000">
                    <a:lumMod val="25000"/>
                    <a:lumOff val="75000"/>
                  </a:sysClr>
                </a:solidFill>
              </a:ln>
              <a:effectLst/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dk1">
                        <a:lumMod val="65000"/>
                        <a:lumOff val="35000"/>
                      </a:schemeClr>
                    </a:solidFill>
                    <a:latin typeface="Arial Narrow" panose="020B0606020202030204" pitchFamily="34" charset="0"/>
                    <a:ea typeface="+mn-ea"/>
                    <a:cs typeface="+mn-cs"/>
                  </a:defRPr>
                </a:pPr>
                <a:endParaRPr lang="ru-RU"/>
              </a:p>
            </c:txPr>
            <c:dLblPos val="r"/>
            <c:showLegendKey val="0"/>
            <c:showVal val="0"/>
            <c:showCatName val="0"/>
            <c:showSerName val="0"/>
            <c:showPercent val="0"/>
            <c:showBubbleSize val="0"/>
            <c:separator>; </c:separator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wedgeRectCallout">
                    <a:avLst/>
                  </a:prstGeom>
                  <a:noFill/>
                  <a:ln>
                    <a:noFill/>
                  </a:ln>
                </c15:spPr>
                <c15:showDataLabelsRange val="1"/>
                <c15:showLeaderLines val="0"/>
              </c:ext>
            </c:extLst>
          </c:dLbls>
          <c:xVal>
            <c:numRef>
              <c:f>Базы!$F$4:$F$12</c:f>
              <c:numCache>
                <c:formatCode>General</c:formatCode>
                <c:ptCount val="9"/>
                <c:pt idx="0">
                  <c:v>59</c:v>
                </c:pt>
                <c:pt idx="1">
                  <c:v>100</c:v>
                </c:pt>
                <c:pt idx="2">
                  <c:v>128</c:v>
                </c:pt>
                <c:pt idx="3">
                  <c:v>100</c:v>
                </c:pt>
                <c:pt idx="4">
                  <c:v>90</c:v>
                </c:pt>
                <c:pt idx="5">
                  <c:v>65</c:v>
                </c:pt>
                <c:pt idx="6">
                  <c:v>65</c:v>
                </c:pt>
                <c:pt idx="7">
                  <c:v>120</c:v>
                </c:pt>
                <c:pt idx="8">
                  <c:v>31</c:v>
                </c:pt>
              </c:numCache>
            </c:numRef>
          </c:xVal>
          <c:yVal>
            <c:numRef>
              <c:f>Базы!$G$4:$G$12</c:f>
              <c:numCache>
                <c:formatCode>General</c:formatCode>
                <c:ptCount val="9"/>
                <c:pt idx="0">
                  <c:v>119</c:v>
                </c:pt>
                <c:pt idx="1">
                  <c:v>75</c:v>
                </c:pt>
                <c:pt idx="2">
                  <c:v>35</c:v>
                </c:pt>
                <c:pt idx="3">
                  <c:v>85</c:v>
                </c:pt>
                <c:pt idx="4">
                  <c:v>80</c:v>
                </c:pt>
                <c:pt idx="5">
                  <c:v>150</c:v>
                </c:pt>
                <c:pt idx="6">
                  <c:v>82</c:v>
                </c:pt>
                <c:pt idx="7">
                  <c:v>35</c:v>
                </c:pt>
                <c:pt idx="8">
                  <c:v>100</c:v>
                </c:pt>
              </c:numCache>
            </c:numRef>
          </c:yVal>
          <c:bubbleSize>
            <c:numRef>
              <c:f>Базы!$H$4:$H$12</c:f>
              <c:numCache>
                <c:formatCode>0.0</c:formatCode>
                <c:ptCount val="9"/>
                <c:pt idx="0">
                  <c:v>4.5</c:v>
                </c:pt>
                <c:pt idx="1">
                  <c:v>4.333333333333333</c:v>
                </c:pt>
                <c:pt idx="2">
                  <c:v>5</c:v>
                </c:pt>
                <c:pt idx="3">
                  <c:v>3.9090909090909092</c:v>
                </c:pt>
                <c:pt idx="4">
                  <c:v>3.0833333333333335</c:v>
                </c:pt>
                <c:pt idx="5">
                  <c:v>4</c:v>
                </c:pt>
                <c:pt idx="6">
                  <c:v>5</c:v>
                </c:pt>
                <c:pt idx="7">
                  <c:v>4.384615384615385</c:v>
                </c:pt>
                <c:pt idx="8">
                  <c:v>4.0999999999999996</c:v>
                </c:pt>
              </c:numCache>
            </c:numRef>
          </c:bubbleSize>
          <c:bubble3D val="0"/>
          <c:extLst>
            <c:ext xmlns:c15="http://schemas.microsoft.com/office/drawing/2012/chart" uri="{02D57815-91ED-43cb-92C2-25804820EDAC}">
              <c15:datalabelsRange>
                <c15:f>Базы!$I$4:$I$12</c15:f>
                <c15:dlblRangeCache>
                  <c:ptCount val="9"/>
                  <c:pt idx="0">
                    <c:v>Лицей №2</c:v>
                  </c:pt>
                  <c:pt idx="1">
                    <c:v>Гимназия №7</c:v>
                  </c:pt>
                  <c:pt idx="2">
                    <c:v>Лицей №27</c:v>
                  </c:pt>
                  <c:pt idx="3">
                    <c:v> СОШ №1</c:v>
                  </c:pt>
                  <c:pt idx="4">
                    <c:v>СОШ №45</c:v>
                  </c:pt>
                  <c:pt idx="5">
                    <c:v>СОШ №53</c:v>
                  </c:pt>
                  <c:pt idx="6">
                    <c:v>СОШ №72</c:v>
                  </c:pt>
                  <c:pt idx="7">
                    <c:v>СОШ №9</c:v>
                  </c:pt>
                  <c:pt idx="8">
                    <c:v>СОШ №52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0-69D9-44ED-91AF-7E0F3A7A9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40"/>
        <c:showNegBubbles val="0"/>
        <c:axId val="1632996271"/>
        <c:axId val="1633005423"/>
      </c:bubbleChart>
      <c:valAx>
        <c:axId val="1632996271"/>
        <c:scaling>
          <c:orientation val="minMax"/>
          <c:max val="200"/>
          <c:min val="0"/>
        </c:scaling>
        <c:delete val="1"/>
        <c:axPos val="b"/>
        <c:numFmt formatCode="General" sourceLinked="1"/>
        <c:majorTickMark val="none"/>
        <c:minorTickMark val="none"/>
        <c:tickLblPos val="nextTo"/>
        <c:crossAx val="1633005423"/>
        <c:crosses val="autoZero"/>
        <c:crossBetween val="midCat"/>
      </c:valAx>
      <c:valAx>
        <c:axId val="1633005423"/>
        <c:scaling>
          <c:orientation val="minMax"/>
          <c:max val="200"/>
          <c:min val="0"/>
        </c:scaling>
        <c:delete val="1"/>
        <c:axPos val="l"/>
        <c:numFmt formatCode="General" sourceLinked="1"/>
        <c:majorTickMark val="none"/>
        <c:minorTickMark val="none"/>
        <c:tickLblPos val="nextTo"/>
        <c:crossAx val="1632996271"/>
        <c:crosses val="autoZero"/>
        <c:crossBetween val="midCat"/>
      </c:valAx>
      <c:spPr>
        <a:blipFill>
          <a:blip xmlns:r="http://schemas.openxmlformats.org/officeDocument/2006/relationships" r:embed="rId3"/>
          <a:stretch>
            <a:fillRect/>
          </a:stretch>
        </a:blip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[dash_3_2025.xlsx]Методисты!СводнаяТаблица1</c:name>
    <c:fmtId val="2"/>
  </c:pivotSource>
  <c:chart>
    <c:title>
      <c:tx>
        <c:rich>
          <a:bodyPr/>
          <a:lstStyle/>
          <a:p>
            <a:pPr>
              <a:defRPr sz="2400" b="1">
                <a:solidFill>
                  <a:schemeClr val="bg1"/>
                </a:solidFill>
                <a:latin typeface="Arial Narrow" panose="020B0506020202030204" pitchFamily="34" charset="0"/>
              </a:defRPr>
            </a:pPr>
            <a:r>
              <a:rPr lang="ru-RU" sz="2400" b="1">
                <a:solidFill>
                  <a:schemeClr val="bg1"/>
                </a:solidFill>
                <a:latin typeface="Arial Narrow" panose="020B0506020202030204" pitchFamily="34" charset="0"/>
              </a:rPr>
              <a:t>Ср.балл по группе  / База практики</a:t>
            </a:r>
          </a:p>
        </c:rich>
      </c:tx>
      <c:overlay val="0"/>
    </c:title>
    <c:autoTitleDeleted val="0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marker>
          <c:symbol val="none"/>
        </c:marker>
        <c:dLbl>
          <c:idx val="0"/>
          <c:spPr/>
          <c:txPr>
            <a:bodyPr/>
            <a:lstStyle/>
            <a:p>
              <a:pPr>
                <a:defRPr/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5"/>
        <c:spPr>
          <a:solidFill>
            <a:schemeClr val="accent1">
              <a:lumMod val="60000"/>
              <a:lumOff val="40000"/>
              <a:alpha val="71000"/>
            </a:schemeClr>
          </a:solidFill>
        </c:spPr>
        <c:marker>
          <c:symbol val="none"/>
        </c:marker>
        <c:dLbl>
          <c:idx val="0"/>
          <c:spPr/>
          <c:txPr>
            <a:bodyPr/>
            <a:lstStyle/>
            <a:p>
              <a:pPr>
                <a:defRPr sz="1800" b="0">
                  <a:solidFill>
                    <a:schemeClr val="bg1"/>
                  </a:solidFill>
                  <a:latin typeface="Arial Narrow" panose="020B0506020202030204" pitchFamily="34" charset="0"/>
                </a:defRPr>
              </a:pPr>
              <a:endParaRPr lang="ru-RU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1.1015735153655311E-2"/>
          <c:y val="0.23563816604708798"/>
          <c:w val="0.97896996016120352"/>
          <c:h val="0.4419248895003366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Методисты!$B$3</c:f>
              <c:strCache>
                <c:ptCount val="1"/>
                <c:pt idx="0">
                  <c:v>Итог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  <a:alpha val="71000"/>
              </a:schemeClr>
            </a:solidFill>
          </c:spPr>
          <c:invertIfNegative val="0"/>
          <c:dLbls>
            <c:spPr/>
            <c:txPr>
              <a:bodyPr/>
              <a:lstStyle/>
              <a:p>
                <a:pPr>
                  <a:defRPr sz="1800" b="0">
                    <a:solidFill>
                      <a:schemeClr val="bg1"/>
                    </a:solidFill>
                    <a:latin typeface="Arial Narrow" panose="020B0506020202030204" pitchFamily="34" charset="0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Методисты!$A$4:$A$13</c:f>
              <c:strCache>
                <c:ptCount val="9"/>
                <c:pt idx="0">
                  <c:v>МБОУ СОШ №45</c:v>
                </c:pt>
                <c:pt idx="1">
                  <c:v>МБОУ СОШ №52</c:v>
                </c:pt>
                <c:pt idx="2">
                  <c:v>МБОУ СОШ №9</c:v>
                </c:pt>
                <c:pt idx="3">
                  <c:v>МБОУ СОШ №53</c:v>
                </c:pt>
                <c:pt idx="4">
                  <c:v>МБОУ СОШ №1</c:v>
                </c:pt>
                <c:pt idx="5">
                  <c:v>МБОУ Лицей №2</c:v>
                </c:pt>
                <c:pt idx="6">
                  <c:v>МБОУ Лицей №27</c:v>
                </c:pt>
                <c:pt idx="7">
                  <c:v>МБОУ Гимназия №7</c:v>
                </c:pt>
                <c:pt idx="8">
                  <c:v>МБОУ СОШ №72</c:v>
                </c:pt>
              </c:strCache>
            </c:strRef>
          </c:cat>
          <c:val>
            <c:numRef>
              <c:f>Методисты!$B$4:$B$13</c:f>
              <c:numCache>
                <c:formatCode>0.0</c:formatCode>
                <c:ptCount val="9"/>
                <c:pt idx="0">
                  <c:v>3.0833333333333335</c:v>
                </c:pt>
                <c:pt idx="1">
                  <c:v>4.0999999999999996</c:v>
                </c:pt>
                <c:pt idx="2">
                  <c:v>4.384615384615385</c:v>
                </c:pt>
                <c:pt idx="3">
                  <c:v>4</c:v>
                </c:pt>
                <c:pt idx="4">
                  <c:v>3.9090909090909092</c:v>
                </c:pt>
                <c:pt idx="5">
                  <c:v>4.333333333333333</c:v>
                </c:pt>
                <c:pt idx="6">
                  <c:v>5</c:v>
                </c:pt>
                <c:pt idx="7">
                  <c:v>4.5</c:v>
                </c:pt>
                <c:pt idx="8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91-47FA-82FA-70CC7CB964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60253696"/>
        <c:axId val="259394368"/>
      </c:barChart>
      <c:catAx>
        <c:axId val="260253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800">
                <a:solidFill>
                  <a:schemeClr val="bg1"/>
                </a:solidFill>
              </a:defRPr>
            </a:pPr>
            <a:endParaRPr lang="ru-RU"/>
          </a:p>
        </c:txPr>
        <c:crossAx val="259394368"/>
        <c:crosses val="autoZero"/>
        <c:auto val="1"/>
        <c:lblAlgn val="ctr"/>
        <c:lblOffset val="100"/>
        <c:noMultiLvlLbl val="0"/>
      </c:catAx>
      <c:valAx>
        <c:axId val="259394368"/>
        <c:scaling>
          <c:orientation val="minMax"/>
        </c:scaling>
        <c:delete val="1"/>
        <c:axPos val="l"/>
        <c:numFmt formatCode="0.0" sourceLinked="1"/>
        <c:majorTickMark val="out"/>
        <c:minorTickMark val="none"/>
        <c:tickLblPos val="nextTo"/>
        <c:crossAx val="260253696"/>
        <c:crosses val="autoZero"/>
        <c:crossBetween val="between"/>
      </c:valAx>
      <c:spPr>
        <a:noFill/>
      </c:spPr>
    </c:plotArea>
    <c:plotVisOnly val="1"/>
    <c:dispBlanksAs val="gap"/>
    <c:showDLblsOverMax val="0"/>
  </c:chart>
  <c:spPr>
    <a:noFill/>
  </c:sp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.xml"/><Relationship Id="rId2" Type="http://schemas.openxmlformats.org/officeDocument/2006/relationships/chart" Target="../charts/chart3.xml"/><Relationship Id="rId1" Type="http://schemas.openxmlformats.org/officeDocument/2006/relationships/chart" Target="../charts/chart2.xml"/><Relationship Id="rId4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1.xml"/><Relationship Id="rId2" Type="http://schemas.openxmlformats.org/officeDocument/2006/relationships/chart" Target="../charts/chart10.xml"/><Relationship Id="rId1" Type="http://schemas.openxmlformats.org/officeDocument/2006/relationships/chart" Target="../charts/chart9.xml"/><Relationship Id="rId6" Type="http://schemas.openxmlformats.org/officeDocument/2006/relationships/chart" Target="../charts/chart14.xml"/><Relationship Id="rId5" Type="http://schemas.openxmlformats.org/officeDocument/2006/relationships/chart" Target="../charts/chart13.xml"/><Relationship Id="rId4" Type="http://schemas.openxmlformats.org/officeDocument/2006/relationships/chart" Target="../charts/chart1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13</xdr:row>
      <xdr:rowOff>142875</xdr:rowOff>
    </xdr:from>
    <xdr:to>
      <xdr:col>1</xdr:col>
      <xdr:colOff>676275</xdr:colOff>
      <xdr:row>27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Методист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Методист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3350" y="26193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  <xdr:twoCellAnchor>
    <xdr:from>
      <xdr:col>2</xdr:col>
      <xdr:colOff>161925</xdr:colOff>
      <xdr:row>7</xdr:row>
      <xdr:rowOff>114300</xdr:rowOff>
    </xdr:from>
    <xdr:to>
      <xdr:col>9</xdr:col>
      <xdr:colOff>466725</xdr:colOff>
      <xdr:row>22</xdr:row>
      <xdr:rowOff>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0.18446</cdr:x>
      <cdr:y>0.3973</cdr:y>
    </cdr:from>
    <cdr:to>
      <cdr:x>0.87303</cdr:x>
      <cdr:y>0.62299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9035" y="900668"/>
          <a:ext cx="1153582" cy="51162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800" i="1">
              <a:solidFill>
                <a:schemeClr val="bg1"/>
              </a:solidFill>
              <a:latin typeface="Arial Narrow" panose="020B0506020202030204" pitchFamily="34" charset="0"/>
            </a:rPr>
            <a:t>"удовл."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0.13842</cdr:x>
      <cdr:y>0.36849</cdr:y>
    </cdr:from>
    <cdr:to>
      <cdr:x>0.85205</cdr:x>
      <cdr:y>0.59418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05856" y="1122220"/>
          <a:ext cx="1576917" cy="6873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800" i="1" baseline="0">
              <a:solidFill>
                <a:schemeClr val="bg1"/>
              </a:solidFill>
              <a:latin typeface="Arial Narrow" panose="020B0506020202030204" pitchFamily="34" charset="0"/>
            </a:rPr>
            <a:t>"</a:t>
          </a:r>
          <a:r>
            <a:rPr lang="ru-RU" sz="1800" i="1">
              <a:solidFill>
                <a:schemeClr val="bg1"/>
              </a:solidFill>
              <a:latin typeface="Arial Narrow" panose="020B0506020202030204" pitchFamily="34" charset="0"/>
              <a:ea typeface="MS UI Gothic" panose="020B0600070205080204" pitchFamily="34" charset="-128"/>
            </a:rPr>
            <a:t>отлично"</a:t>
          </a:r>
          <a:endParaRPr lang="ru-RU" sz="1800" i="1">
            <a:solidFill>
              <a:schemeClr val="accent1">
                <a:lumMod val="75000"/>
              </a:schemeClr>
            </a:solidFill>
          </a:endParaRPr>
        </a:p>
      </cdr:txBody>
    </cdr:sp>
  </cdr:relSizeAnchor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ru-RU" sz="1400"/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0.22399</cdr:x>
      <cdr:y>0.38493</cdr:y>
    </cdr:from>
    <cdr:to>
      <cdr:x>0.80519</cdr:x>
      <cdr:y>0.61062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35873" y="1072161"/>
          <a:ext cx="1130978" cy="62861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800" i="1" baseline="0">
              <a:solidFill>
                <a:schemeClr val="bg1"/>
              </a:solidFill>
              <a:latin typeface="Arial Narrow" panose="020B0506020202030204" pitchFamily="34" charset="0"/>
            </a:rPr>
            <a:t>"хорошо"</a:t>
          </a:r>
          <a:endParaRPr lang="ru-RU" sz="1800" i="1">
            <a:solidFill>
              <a:schemeClr val="bg1"/>
            </a:solidFill>
            <a:latin typeface="Arial Narrow" panose="020B0506020202030204" pitchFamily="34" charset="0"/>
          </a:endParaRPr>
        </a:p>
      </cdr:txBody>
    </cdr:sp>
  </cdr:relSizeAnchor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endParaRPr lang="ru-RU" sz="28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13</xdr:row>
      <xdr:rowOff>142875</xdr:rowOff>
    </xdr:from>
    <xdr:to>
      <xdr:col>1</xdr:col>
      <xdr:colOff>1247775</xdr:colOff>
      <xdr:row>27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Группа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руппа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1500" y="2619375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  <xdr:twoCellAnchor>
    <xdr:from>
      <xdr:col>7</xdr:col>
      <xdr:colOff>104775</xdr:colOff>
      <xdr:row>1</xdr:row>
      <xdr:rowOff>95250</xdr:rowOff>
    </xdr:from>
    <xdr:to>
      <xdr:col>14</xdr:col>
      <xdr:colOff>409575</xdr:colOff>
      <xdr:row>15</xdr:row>
      <xdr:rowOff>171450</xdr:rowOff>
    </xdr:to>
    <xdr:graphicFrame macro="">
      <xdr:nvGraphicFramePr>
        <xdr:cNvPr id="3" name="Диаграмма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19049</xdr:colOff>
      <xdr:row>17</xdr:row>
      <xdr:rowOff>152400</xdr:rowOff>
    </xdr:from>
    <xdr:to>
      <xdr:col>8</xdr:col>
      <xdr:colOff>571499</xdr:colOff>
      <xdr:row>30</xdr:row>
      <xdr:rowOff>19050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66675</xdr:colOff>
      <xdr:row>17</xdr:row>
      <xdr:rowOff>171450</xdr:rowOff>
    </xdr:from>
    <xdr:to>
      <xdr:col>14</xdr:col>
      <xdr:colOff>190500</xdr:colOff>
      <xdr:row>30</xdr:row>
      <xdr:rowOff>38100</xdr:rowOff>
    </xdr:to>
    <xdr:graphicFrame macro="">
      <xdr:nvGraphicFramePr>
        <xdr:cNvPr id="5" name="Диаграмма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257175</xdr:colOff>
      <xdr:row>17</xdr:row>
      <xdr:rowOff>171450</xdr:rowOff>
    </xdr:from>
    <xdr:to>
      <xdr:col>19</xdr:col>
      <xdr:colOff>381000</xdr:colOff>
      <xdr:row>30</xdr:row>
      <xdr:rowOff>38100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400"/>
            <a:t>Количество</a:t>
          </a:r>
          <a:r>
            <a:rPr lang="ru-RU" sz="1400" baseline="0"/>
            <a:t> "</a:t>
          </a:r>
          <a:r>
            <a:rPr lang="ru-RU" sz="1400"/>
            <a:t>4"</a:t>
          </a:r>
        </a:p>
      </cdr:txBody>
    </cdr:sp>
  </cdr:relSizeAnchor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400"/>
            <a:t>Количество</a:t>
          </a:r>
          <a:r>
            <a:rPr lang="ru-RU" sz="1400" baseline="0"/>
            <a:t> "</a:t>
          </a:r>
          <a:r>
            <a:rPr lang="ru-RU" sz="1400"/>
            <a:t>4"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400"/>
            <a:t>Количество</a:t>
          </a:r>
          <a:r>
            <a:rPr lang="ru-RU" sz="1400" baseline="0"/>
            <a:t> "</a:t>
          </a:r>
          <a:r>
            <a:rPr lang="ru-RU" sz="1400"/>
            <a:t>5"</a:t>
          </a:r>
        </a:p>
      </cdr:txBody>
    </cdr:sp>
  </cdr:relSizeAnchor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400"/>
            <a:t>Количество</a:t>
          </a:r>
          <a:r>
            <a:rPr lang="ru-RU" sz="1400" baseline="0"/>
            <a:t> "</a:t>
          </a:r>
          <a:r>
            <a:rPr lang="ru-RU" sz="1400"/>
            <a:t>5"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0.31366</cdr:x>
      <cdr:y>0.57004</cdr:y>
    </cdr:from>
    <cdr:to>
      <cdr:x>0.68468</cdr:x>
      <cdr:y>0.79573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994885" y="1335683"/>
          <a:ext cx="1176815" cy="52883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algn="ctr"/>
          <a:r>
            <a:rPr lang="ru-RU" sz="1400"/>
            <a:t>Количество</a:t>
          </a:r>
          <a:r>
            <a:rPr lang="ru-RU" sz="1400" baseline="0"/>
            <a:t> "</a:t>
          </a:r>
          <a:r>
            <a:rPr lang="ru-RU" sz="1400"/>
            <a:t>3"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571500</xdr:colOff>
      <xdr:row>13</xdr:row>
      <xdr:rowOff>142875</xdr:rowOff>
    </xdr:from>
    <xdr:to>
      <xdr:col>1</xdr:col>
      <xdr:colOff>1247775</xdr:colOff>
      <xdr:row>21</xdr:row>
      <xdr:rowOff>171450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2" name="Группа 2">
              <a:extLst>
                <a:ext uri="{FF2B5EF4-FFF2-40B4-BE49-F238E27FC236}">
                  <a16:creationId xmlns:a16="http://schemas.microsoft.com/office/drawing/2014/main" id="{00000000-0008-0000-0300-000002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руппа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71500" y="2619375"/>
              <a:ext cx="1828800" cy="13049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  <xdr:twoCellAnchor>
    <xdr:from>
      <xdr:col>4</xdr:col>
      <xdr:colOff>247650</xdr:colOff>
      <xdr:row>14</xdr:row>
      <xdr:rowOff>47625</xdr:rowOff>
    </xdr:from>
    <xdr:to>
      <xdr:col>11</xdr:col>
      <xdr:colOff>371475</xdr:colOff>
      <xdr:row>28</xdr:row>
      <xdr:rowOff>123825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347662</xdr:colOff>
      <xdr:row>3</xdr:row>
      <xdr:rowOff>152400</xdr:rowOff>
    </xdr:from>
    <xdr:to>
      <xdr:col>4</xdr:col>
      <xdr:colOff>4629150</xdr:colOff>
      <xdr:row>18</xdr:row>
      <xdr:rowOff>38100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3</xdr:col>
      <xdr:colOff>85725</xdr:colOff>
      <xdr:row>19</xdr:row>
      <xdr:rowOff>76199</xdr:rowOff>
    </xdr:from>
    <xdr:to>
      <xdr:col>4</xdr:col>
      <xdr:colOff>2114550</xdr:colOff>
      <xdr:row>32</xdr:row>
      <xdr:rowOff>133350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База">
              <a:extLst>
                <a:ext uri="{FF2B5EF4-FFF2-40B4-BE49-F238E27FC236}">
                  <a16:creationId xmlns:a16="http://schemas.microsoft.com/office/drawing/2014/main" id="{00000000-0008-0000-04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База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3171825" y="3695699"/>
              <a:ext cx="3028950" cy="2533651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547687</xdr:colOff>
      <xdr:row>15</xdr:row>
      <xdr:rowOff>57150</xdr:rowOff>
    </xdr:from>
    <xdr:to>
      <xdr:col>11</xdr:col>
      <xdr:colOff>1076325</xdr:colOff>
      <xdr:row>54</xdr:row>
      <xdr:rowOff>133350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BA91E18B-2B4A-4D91-9AE5-705F159E4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absolute">
    <xdr:from>
      <xdr:col>11</xdr:col>
      <xdr:colOff>47625</xdr:colOff>
      <xdr:row>6</xdr:row>
      <xdr:rowOff>76200</xdr:rowOff>
    </xdr:from>
    <xdr:to>
      <xdr:col>11</xdr:col>
      <xdr:colOff>1876425</xdr:colOff>
      <xdr:row>19</xdr:row>
      <xdr:rowOff>123825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" name="База 1">
              <a:extLst>
                <a:ext uri="{FF2B5EF4-FFF2-40B4-BE49-F238E27FC236}">
                  <a16:creationId xmlns:a16="http://schemas.microsoft.com/office/drawing/2014/main" id="{94F4793E-5898-4946-A308-46A195311E4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База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1963400" y="12192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81643</xdr:rowOff>
    </xdr:from>
    <xdr:to>
      <xdr:col>38</xdr:col>
      <xdr:colOff>217715</xdr:colOff>
      <xdr:row>43</xdr:row>
      <xdr:rowOff>176893</xdr:rowOff>
    </xdr:to>
    <xdr:sp macro="" textlink="">
      <xdr:nvSpPr>
        <xdr:cNvPr id="19" name="Прямоугольник 18">
          <a:extLst>
            <a:ext uri="{FF2B5EF4-FFF2-40B4-BE49-F238E27FC236}">
              <a16:creationId xmlns:a16="http://schemas.microsoft.com/office/drawing/2014/main" id="{00000000-0008-0000-0500-000013000000}"/>
            </a:ext>
          </a:extLst>
        </xdr:cNvPr>
        <xdr:cNvSpPr/>
      </xdr:nvSpPr>
      <xdr:spPr>
        <a:xfrm>
          <a:off x="54429" y="81643"/>
          <a:ext cx="23431500" cy="8286750"/>
        </a:xfrm>
        <a:prstGeom prst="rect">
          <a:avLst/>
        </a:prstGeom>
        <a:solidFill>
          <a:schemeClr val="tx2">
            <a:lumMod val="7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3</xdr:col>
      <xdr:colOff>285749</xdr:colOff>
      <xdr:row>1</xdr:row>
      <xdr:rowOff>180975</xdr:rowOff>
    </xdr:from>
    <xdr:to>
      <xdr:col>20</xdr:col>
      <xdr:colOff>367392</xdr:colOff>
      <xdr:row>15</xdr:row>
      <xdr:rowOff>76200</xdr:rowOff>
    </xdr:to>
    <xdr:graphicFrame macro="">
      <xdr:nvGraphicFramePr>
        <xdr:cNvPr id="2" name="Диаграмма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190500</xdr:colOff>
      <xdr:row>1</xdr:row>
      <xdr:rowOff>171449</xdr:rowOff>
    </xdr:from>
    <xdr:to>
      <xdr:col>3</xdr:col>
      <xdr:colOff>190500</xdr:colOff>
      <xdr:row>15</xdr:row>
      <xdr:rowOff>108856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4" name="Методист 1">
              <a:extLst>
                <a:ext uri="{FF2B5EF4-FFF2-40B4-BE49-F238E27FC236}">
                  <a16:creationId xmlns:a16="http://schemas.microsoft.com/office/drawing/2014/main" id="{00000000-0008-0000-0500-000004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Методист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90500" y="361950"/>
              <a:ext cx="18415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Использование срезов возможно только в Excel 2010 и более поздних версий.
Если фигура была изменена в более ранней версии Excel или книга была сохранена в Excel 2003 или более ранней версии, использование данного среда невозможно.</a:t>
              </a:r>
            </a:p>
          </xdr:txBody>
        </xdr:sp>
      </mc:Fallback>
    </mc:AlternateContent>
    <xdr:clientData/>
  </xdr:twoCellAnchor>
  <xdr:twoCellAnchor editAs="oneCell">
    <xdr:from>
      <xdr:col>9</xdr:col>
      <xdr:colOff>299356</xdr:colOff>
      <xdr:row>16</xdr:row>
      <xdr:rowOff>10887</xdr:rowOff>
    </xdr:from>
    <xdr:to>
      <xdr:col>11</xdr:col>
      <xdr:colOff>544284</xdr:colOff>
      <xdr:row>24</xdr:row>
      <xdr:rowOff>0</xdr:rowOff>
    </xdr:to>
    <mc:AlternateContent xmlns:mc="http://schemas.openxmlformats.org/markup-compatibility/2006" xmlns:a14="http://schemas.microsoft.com/office/drawing/2010/main">
      <mc:Choice Requires="a14">
        <xdr:graphicFrame macro="">
          <xdr:nvGraphicFramePr>
            <xdr:cNvPr id="7" name="Группа 1">
              <a:extLst>
                <a:ext uri="{FF2B5EF4-FFF2-40B4-BE49-F238E27FC236}">
                  <a16:creationId xmlns:a16="http://schemas.microsoft.com/office/drawing/2014/main" id="{00000000-0008-0000-0500-00000700000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Группа 1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5810249" y="3058887"/>
              <a:ext cx="1469571" cy="1513113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срез. Срезы поддерживаются только в Excel 2010 и более поздних версиях.
Если фигура была изменена в более ранней версии Excel или книга была сохранена в Excel 2003 или более ранней версии, использование среза невозможно.</a:t>
              </a:r>
            </a:p>
          </xdr:txBody>
        </xdr:sp>
      </mc:Fallback>
    </mc:AlternateContent>
    <xdr:clientData/>
  </xdr:twoCellAnchor>
  <xdr:twoCellAnchor>
    <xdr:from>
      <xdr:col>11</xdr:col>
      <xdr:colOff>612320</xdr:colOff>
      <xdr:row>15</xdr:row>
      <xdr:rowOff>160866</xdr:rowOff>
    </xdr:from>
    <xdr:to>
      <xdr:col>20</xdr:col>
      <xdr:colOff>394607</xdr:colOff>
      <xdr:row>43</xdr:row>
      <xdr:rowOff>31750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362254</xdr:colOff>
      <xdr:row>19</xdr:row>
      <xdr:rowOff>118009</xdr:rowOff>
    </xdr:from>
    <xdr:to>
      <xdr:col>9</xdr:col>
      <xdr:colOff>197606</xdr:colOff>
      <xdr:row>31</xdr:row>
      <xdr:rowOff>98958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386596</xdr:colOff>
      <xdr:row>17</xdr:row>
      <xdr:rowOff>52782</xdr:rowOff>
    </xdr:from>
    <xdr:to>
      <xdr:col>4</xdr:col>
      <xdr:colOff>142460</xdr:colOff>
      <xdr:row>33</xdr:row>
      <xdr:rowOff>50275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512537</xdr:colOff>
      <xdr:row>17</xdr:row>
      <xdr:rowOff>185963</xdr:rowOff>
    </xdr:from>
    <xdr:to>
      <xdr:col>7</xdr:col>
      <xdr:colOff>4655</xdr:colOff>
      <xdr:row>32</xdr:row>
      <xdr:rowOff>113774</xdr:rowOff>
    </xdr:to>
    <xdr:graphicFrame macro="">
      <xdr:nvGraphicFramePr>
        <xdr:cNvPr id="10" name="Диаграмма 9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517072</xdr:colOff>
      <xdr:row>34</xdr:row>
      <xdr:rowOff>0</xdr:rowOff>
    </xdr:from>
    <xdr:to>
      <xdr:col>5</xdr:col>
      <xdr:colOff>176895</xdr:colOff>
      <xdr:row>41</xdr:row>
      <xdr:rowOff>54429</xdr:rowOff>
    </xdr:to>
    <xdr:sp macro="" textlink="">
      <xdr:nvSpPr>
        <xdr:cNvPr id="13" name="Скругленный прямоугольник 12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/>
      </xdr:nvSpPr>
      <xdr:spPr>
        <a:xfrm>
          <a:off x="517072" y="6477000"/>
          <a:ext cx="2721430" cy="1387929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1</xdr:col>
      <xdr:colOff>13607</xdr:colOff>
      <xdr:row>34</xdr:row>
      <xdr:rowOff>68037</xdr:rowOff>
    </xdr:from>
    <xdr:to>
      <xdr:col>4</xdr:col>
      <xdr:colOff>585106</xdr:colOff>
      <xdr:row>38</xdr:row>
      <xdr:rowOff>1</xdr:rowOff>
    </xdr:to>
    <xdr:sp macro="" textlink="'Студенты качество'!E7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625928" y="6545037"/>
          <a:ext cx="2408464" cy="693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CF1EED29-C333-4A4A-9249-E1F75E65DE0A}" type="TxLink">
            <a:rPr lang="en-US" sz="4800" b="0" i="0" u="none" strike="noStrike">
              <a:solidFill>
                <a:srgbClr val="C00000"/>
              </a:solidFill>
              <a:latin typeface="Calibri"/>
              <a:cs typeface="Calibri"/>
            </a:rPr>
            <a:pPr algn="ctr"/>
            <a:t>86,4%</a:t>
          </a:fld>
          <a:endParaRPr lang="ru-RU" sz="4800">
            <a:solidFill>
              <a:srgbClr val="C00000"/>
            </a:solidFill>
          </a:endParaRPr>
        </a:p>
      </xdr:txBody>
    </xdr:sp>
    <xdr:clientData/>
  </xdr:twoCellAnchor>
  <xdr:twoCellAnchor>
    <xdr:from>
      <xdr:col>1</xdr:col>
      <xdr:colOff>408214</xdr:colOff>
      <xdr:row>38</xdr:row>
      <xdr:rowOff>122464</xdr:rowOff>
    </xdr:from>
    <xdr:to>
      <xdr:col>4</xdr:col>
      <xdr:colOff>380999</xdr:colOff>
      <xdr:row>40</xdr:row>
      <xdr:rowOff>108857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/>
      </xdr:nvSpPr>
      <xdr:spPr>
        <a:xfrm>
          <a:off x="1020535" y="7361464"/>
          <a:ext cx="1809750" cy="367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000">
              <a:solidFill>
                <a:sysClr val="windowText" lastClr="000000"/>
              </a:solidFill>
            </a:rPr>
            <a:t>качество</a:t>
          </a:r>
        </a:p>
      </xdr:txBody>
    </xdr:sp>
    <xdr:clientData/>
  </xdr:twoCellAnchor>
  <xdr:twoCellAnchor>
    <xdr:from>
      <xdr:col>5</xdr:col>
      <xdr:colOff>478971</xdr:colOff>
      <xdr:row>34</xdr:row>
      <xdr:rowOff>16328</xdr:rowOff>
    </xdr:from>
    <xdr:to>
      <xdr:col>9</xdr:col>
      <xdr:colOff>13608</xdr:colOff>
      <xdr:row>41</xdr:row>
      <xdr:rowOff>70757</xdr:rowOff>
    </xdr:to>
    <xdr:sp macro="" textlink="">
      <xdr:nvSpPr>
        <xdr:cNvPr id="20" name="Скругленный прямоугольник 19">
          <a:extLst>
            <a:ext uri="{FF2B5EF4-FFF2-40B4-BE49-F238E27FC236}">
              <a16:creationId xmlns:a16="http://schemas.microsoft.com/office/drawing/2014/main" id="{00000000-0008-0000-0500-000014000000}"/>
            </a:ext>
          </a:extLst>
        </xdr:cNvPr>
        <xdr:cNvSpPr/>
      </xdr:nvSpPr>
      <xdr:spPr>
        <a:xfrm>
          <a:off x="3540578" y="6493328"/>
          <a:ext cx="1983923" cy="1387929"/>
        </a:xfrm>
        <a:prstGeom prst="roundRect">
          <a:avLst/>
        </a:prstGeom>
        <a:solidFill>
          <a:schemeClr val="bg2">
            <a:lumMod val="9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ru-RU" sz="1100"/>
        </a:p>
      </xdr:txBody>
    </xdr:sp>
    <xdr:clientData/>
  </xdr:twoCellAnchor>
  <xdr:twoCellAnchor>
    <xdr:from>
      <xdr:col>6</xdr:col>
      <xdr:colOff>288473</xdr:colOff>
      <xdr:row>38</xdr:row>
      <xdr:rowOff>57150</xdr:rowOff>
    </xdr:from>
    <xdr:to>
      <xdr:col>8</xdr:col>
      <xdr:colOff>220438</xdr:colOff>
      <xdr:row>40</xdr:row>
      <xdr:rowOff>43543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/>
      </xdr:nvSpPr>
      <xdr:spPr>
        <a:xfrm>
          <a:off x="3962402" y="7296150"/>
          <a:ext cx="1156607" cy="36739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ru-RU" sz="2000">
              <a:solidFill>
                <a:sysClr val="windowText" lastClr="000000"/>
              </a:solidFill>
            </a:rPr>
            <a:t>ср.балл</a:t>
          </a:r>
        </a:p>
      </xdr:txBody>
    </xdr:sp>
    <xdr:clientData/>
  </xdr:twoCellAnchor>
  <xdr:twoCellAnchor>
    <xdr:from>
      <xdr:col>6</xdr:col>
      <xdr:colOff>57151</xdr:colOff>
      <xdr:row>34</xdr:row>
      <xdr:rowOff>57151</xdr:rowOff>
    </xdr:from>
    <xdr:to>
      <xdr:col>8</xdr:col>
      <xdr:colOff>410937</xdr:colOff>
      <xdr:row>37</xdr:row>
      <xdr:rowOff>179615</xdr:rowOff>
    </xdr:to>
    <xdr:sp macro="" textlink="'Студенты ср_балл'!C7">
      <xdr:nvSpPr>
        <xdr:cNvPr id="16" name="TextBox 15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/>
      </xdr:nvSpPr>
      <xdr:spPr>
        <a:xfrm>
          <a:off x="3731080" y="6534151"/>
          <a:ext cx="1578428" cy="6939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fld id="{7EBAED25-0B21-4661-858E-3D5FB6A58341}" type="TxLink">
            <a:rPr lang="en-US" sz="4800" b="0" i="0" u="none" strike="noStrike">
              <a:solidFill>
                <a:srgbClr val="C00000"/>
              </a:solidFill>
              <a:latin typeface="Calibri"/>
              <a:cs typeface="Calibri"/>
            </a:rPr>
            <a:pPr algn="ctr"/>
            <a:t>4,25</a:t>
          </a:fld>
          <a:endParaRPr lang="ru-RU" sz="4800">
            <a:solidFill>
              <a:srgbClr val="C00000"/>
            </a:solidFill>
          </a:endParaRPr>
        </a:p>
      </xdr:txBody>
    </xdr:sp>
    <xdr:clientData/>
  </xdr:twoCellAnchor>
  <xdr:twoCellAnchor>
    <xdr:from>
      <xdr:col>20</xdr:col>
      <xdr:colOff>476249</xdr:colOff>
      <xdr:row>2</xdr:row>
      <xdr:rowOff>27213</xdr:rowOff>
    </xdr:from>
    <xdr:to>
      <xdr:col>38</xdr:col>
      <xdr:colOff>79602</xdr:colOff>
      <xdr:row>43</xdr:row>
      <xdr:rowOff>13606</xdr:rowOff>
    </xdr:to>
    <xdr:graphicFrame macro="">
      <xdr:nvGraphicFramePr>
        <xdr:cNvPr id="22" name="Диаграмма 21">
          <a:extLst>
            <a:ext uri="{FF2B5EF4-FFF2-40B4-BE49-F238E27FC236}">
              <a16:creationId xmlns:a16="http://schemas.microsoft.com/office/drawing/2014/main" id="{EEEDA813-721D-431C-BB56-28AB2C3F2C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 editAs="absolute">
    <xdr:from>
      <xdr:col>21</xdr:col>
      <xdr:colOff>299357</xdr:colOff>
      <xdr:row>27</xdr:row>
      <xdr:rowOff>136072</xdr:rowOff>
    </xdr:from>
    <xdr:to>
      <xdr:col>24</xdr:col>
      <xdr:colOff>291193</xdr:colOff>
      <xdr:row>40</xdr:row>
      <xdr:rowOff>183697</xdr:rowOff>
    </xdr:to>
    <mc:AlternateContent xmlns:mc="http://schemas.openxmlformats.org/markup-compatibility/2006" xmlns:sle15="http://schemas.microsoft.com/office/drawing/2012/slicer">
      <mc:Choice Requires="sle15">
        <xdr:graphicFrame macro="">
          <xdr:nvGraphicFramePr>
            <xdr:cNvPr id="21" name="База 2">
              <a:extLst>
                <a:ext uri="{FF2B5EF4-FFF2-40B4-BE49-F238E27FC236}">
                  <a16:creationId xmlns:a16="http://schemas.microsoft.com/office/drawing/2014/main" id="{F6830DC4-FEB6-4964-83B2-A56A38A29DA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База 2"/>
            </a:graphicData>
          </a:graphic>
        </xdr:graphicFrame>
      </mc:Choice>
      <mc:Fallback xmlns=""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13158107" y="5279572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ru-RU" sz="1100"/>
                <a:t>Эта фигура представляет срез таблицы. Срезы таблиц не поддерживаются в этой версии Excel.
Если фигура была изменена в более ранней версии Excel или если книга была сохранена в Excel 2007 или более ранней версии, использовать срез невозможно.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БГУОР" refreshedDate="45999.481122106481" createdVersion="4" refreshedVersion="7" minRefreshableVersion="3" recordCount="103" xr:uid="{00000000-000A-0000-FFFF-FFFF2B000000}">
  <cacheSource type="worksheet">
    <worksheetSource name="Таблица2"/>
  </cacheSource>
  <cacheFields count="6">
    <cacheField name="Фамилия" numFmtId="0">
      <sharedItems count="370">
        <s v="Акулов"/>
        <s v="Андреенков"/>
        <s v="Артюхов"/>
        <s v="Атрощенко"/>
        <s v="Бейзак"/>
        <s v="Белова"/>
        <s v="Богдановский"/>
        <s v="Болховитин"/>
        <s v="Бондарева"/>
        <s v="Бочкарев"/>
        <s v="Букина"/>
        <s v="Быков"/>
        <s v="Васин"/>
        <s v="Володин"/>
        <s v="Волыно"/>
        <s v="Выдренок"/>
        <s v="Гаврикова"/>
        <s v="Гайдуков"/>
        <s v="Герасименко"/>
        <s v="Геращенкова"/>
        <s v="Грицан"/>
        <s v="Гришин"/>
        <s v="Гулидов"/>
        <s v="Гуцол"/>
        <s v="Долгов"/>
        <s v="Дульцев"/>
        <s v="Ермикова"/>
        <s v="Жиров"/>
        <s v="Заозерский"/>
        <s v="Зенченко"/>
        <s v="Изоскин"/>
        <s v="Имамутдинов"/>
        <s v="Каревский"/>
        <s v="Карпеченко"/>
        <s v="Клещевников"/>
        <s v="Клюзин"/>
        <s v="Коваленко"/>
        <s v="Комоза"/>
        <s v="Кореневкина"/>
        <s v="Корнеева"/>
        <s v="Косенко"/>
        <s v="Крисанов"/>
        <s v="Кузьмицкий"/>
        <s v="Кусей"/>
        <s v="Леонова"/>
        <s v="Лобус"/>
        <s v="Лысов"/>
        <s v="Лямцева"/>
        <s v="Макаренко"/>
        <s v="Макеев"/>
        <s v="Мальцев"/>
        <s v="Мартынов"/>
        <s v="Машохо"/>
        <s v="Медведев"/>
        <s v="Мелихов"/>
        <s v="Найден"/>
        <s v="Новиков"/>
        <s v="Парфёнов"/>
        <s v="Першукевич"/>
        <s v="Поддерегина"/>
        <s v="Пономарев"/>
        <s v="Потапова"/>
        <s v="Пронина"/>
        <s v="Проничев"/>
        <s v="Прохорцев"/>
        <s v="Реутова"/>
        <s v="Ромашин"/>
        <s v="Рыжиков"/>
        <s v="Савкина"/>
        <s v="Савоничев"/>
        <s v="Самсоненко"/>
        <s v="Сапунова"/>
        <s v="Селиванова"/>
        <s v="Семин"/>
        <s v="Силакова"/>
        <s v="Синицкая"/>
        <s v="Синякин"/>
        <s v="Солодухо"/>
        <s v="Стасюк"/>
        <s v="Супурчиева"/>
        <s v="Сысоев"/>
        <s v="Табахарнюк"/>
        <s v="Тарабанько"/>
        <s v="Тарабарко"/>
        <s v="Татарчуков"/>
        <s v="Терехов"/>
        <s v="Тетеревков"/>
        <s v="Типальчук"/>
        <s v="Ткачук"/>
        <s v="Торгунаков"/>
        <s v="Федин"/>
        <s v="Филиппов"/>
        <s v="Филипьев"/>
        <s v="Хомутов"/>
        <s v="Чернавских"/>
        <s v="Чинякова"/>
        <s v="Чихунов"/>
        <s v="Ширяев"/>
        <s v="Шишко"/>
        <s v="Шкодина"/>
        <s v="Штырхунов"/>
        <s v="Яшкова"/>
        <s v="Семенов" u="1"/>
        <s v="Шмакова" u="1"/>
        <s v="Кругликов" u="1"/>
        <s v="Лазоренко" u="1"/>
        <s v="Хватькова" u="1"/>
        <s v="Витковский" u="1"/>
        <s v="Криворучко" u="1"/>
        <s v="Зерков" u="1"/>
        <s v="Шилкин" u="1"/>
        <s v="Керимов" u="1"/>
        <s v="Могучев" u="1"/>
        <s v="Серяков" u="1"/>
        <s v="Кобрусева" u="1"/>
        <s v="Колоскова" u="1"/>
        <s v="Рекова" u="1"/>
        <s v="Горбачёва" u="1"/>
        <s v="Тимошенко" u="1"/>
        <s v="Школин" u="1"/>
        <s v="Юрченко" u="1"/>
        <s v="Алдухова" u="1"/>
        <s v="Соловцов" u="1"/>
        <s v="Карпейкина" u="1"/>
        <s v="Попков" u="1"/>
        <s v="Севрюков" u="1"/>
        <s v="Хазикова" u="1"/>
        <s v="Фандюшина" u="1"/>
        <s v="Шатов" u="1"/>
        <s v="Криштопов" u="1"/>
        <s v="Мальченко" u="1"/>
        <s v="Прошин" u="1"/>
        <s v="Ляшкова" u="1"/>
        <s v="Чернова" u="1"/>
        <s v="Игуменов" u="1"/>
        <s v="Шкуратов" u="1"/>
        <s v="Соцков" u="1"/>
        <s v="Власенко" u="1"/>
        <s v="Силахина" u="1"/>
        <s v="Куриленко" u="1"/>
        <s v="Кондаурова" u="1"/>
        <s v="Александрович" u="1"/>
        <s v="Клюев" u="1"/>
        <s v="Беляков" u="1"/>
        <s v="Мкртчян" u="1"/>
        <s v="Сергеева" u="1"/>
        <s v="Трошкина" u="1"/>
        <s v="Афанасьева" u="1"/>
        <s v="Кучерявенко" u="1"/>
        <s v="Борисов" u="1"/>
        <s v="Фарафонов" u="1"/>
        <s v="Александров" u="1"/>
        <s v="Есин" u="1"/>
        <s v="Моисеев" u="1"/>
        <s v="Фещенко" u="1"/>
        <s v="Шандрюк" u="1"/>
        <s v="Володина" u="1"/>
        <s v="Смолякова" u="1"/>
        <s v="Ерохин" u="1"/>
        <s v="Шарыгина" u="1"/>
        <s v="Горбачева" u="1"/>
        <s v="Демчич" u="1"/>
        <s v="Сергеев" u="1"/>
        <s v="Струневский" u="1"/>
        <s v="Таченков" u="1"/>
        <s v="Шишкарев" u="1"/>
        <s v="Костикова" u="1"/>
        <s v="Позднякова" u="1"/>
        <s v="Вавин" u="1"/>
        <s v="Шурда" u="1"/>
        <s v="Антонова" u="1"/>
        <s v="Реутский" u="1"/>
        <s v="Гераськин" u="1"/>
        <s v="Мишин" u="1"/>
        <s v="Трушко" u="1"/>
        <s v="Кожевникова" u="1"/>
        <s v="Аббасова" u="1"/>
        <s v="Евдокименко" u="1"/>
        <s v="Акулова" u="1"/>
        <s v="Казаков" u="1"/>
        <s v="Ледовских" u="1"/>
        <s v="Медведева" u="1"/>
        <s v="Савиночкин" u="1"/>
        <s v="Шумилов" u="1"/>
        <s v="Горбачёв" u="1"/>
        <s v="Кондрашова" u="1"/>
        <s v="Демичев" u="1"/>
        <s v="Желудова" u="1"/>
        <s v="Кравцова" u="1"/>
        <s v="Коротеева" u="1"/>
        <s v="Амеличкина" u="1"/>
        <s v="Камоликова" u="1"/>
        <s v="Веркин" u="1"/>
        <s v="Абдуллаев" u="1"/>
        <s v="Григорьева" u="1"/>
        <s v="Ёрохов" u="1"/>
        <s v="Голачев" u="1"/>
        <s v="Чичерин" u="1"/>
        <s v="Чередник" u="1"/>
        <s v="Шапочкина" u="1"/>
        <s v="Малинин" u="1"/>
        <s v="Высоцкий" u="1"/>
        <s v="Петрухин" u="1"/>
        <s v="Федотова" u="1"/>
        <s v="Сафронова" u="1"/>
        <s v="Тимирязев" u="1"/>
        <s v="Асташина" u="1"/>
        <s v="Толкачёва" u="1"/>
        <s v="Байдаченко" u="1"/>
        <s v="Мешков" u="1"/>
        <s v="Карпекин" u="1"/>
        <s v="Ярцев" u="1"/>
        <s v="Будзан" u="1"/>
        <s v="Прищеп" u="1"/>
        <s v="Луговая" u="1"/>
        <s v="Окунева" u="1"/>
        <s v="Константинов" u="1"/>
        <s v="Долгая" u="1"/>
        <s v="Смоляков" u="1"/>
        <s v="Шелгунов" u="1"/>
        <s v="Капп" u="1"/>
        <s v="Седунов" u="1"/>
        <s v="Смирнова" u="1"/>
        <s v="Капустин" u="1"/>
        <s v="Соболев" u="1"/>
        <s v="Чувасов" u="1"/>
        <s v="Ломакина" u="1"/>
        <s v="Попова" u="1"/>
        <s v="Карсаков" u="1"/>
        <s v="Гришина" u="1"/>
        <s v="Кузьмин" u="1"/>
        <s v="Климович" u="1"/>
        <s v="Марченко" u="1"/>
        <s v="Гришаев" u="1"/>
        <s v="Петрова" u="1"/>
        <s v="Пиханов" u="1"/>
        <s v="Анохин" u="1"/>
        <s v="Гербик" u="1"/>
        <s v="Чернов" u="1"/>
        <s v="Горшков" u="1"/>
        <s v="Лукичев" u="1"/>
        <s v="Рябыкин" u="1"/>
        <s v="Приходько" u="1"/>
        <s v="Горбачевская" u="1"/>
        <s v="Дроздов" u="1"/>
        <s v="Дорохина" u="1"/>
        <s v="Мостовая" u="1"/>
        <s v="Камындо" u="1"/>
        <s v="Балесный" u="1"/>
        <s v="Магаев" u="1"/>
        <s v="Чачило" u="1"/>
        <s v="Ткачева" u="1"/>
        <s v="Алихмаев" u="1"/>
        <s v="Сашникова" u="1"/>
        <s v="Заворыкина" u="1"/>
        <s v="Вырвин" u="1"/>
        <s v="Ужакин" u="1"/>
        <s v="Зятенков" u="1"/>
        <s v="Киреенко" u="1"/>
        <s v="Кулешова" u="1"/>
        <s v="Саласина" u="1"/>
        <s v="Барабах" u="1"/>
        <s v="Куркина" u="1"/>
        <s v="Васильков" u="1"/>
        <s v="Клюжев" u="1"/>
        <s v="Шишкова" u="1"/>
        <s v="Пчеленок" u="1"/>
        <s v="Дрогобужская" u="1"/>
        <s v="Костин" u="1"/>
        <s v="Ховаев" u="1"/>
        <s v="Кулешов" u="1"/>
        <s v="Прудникова" u="1"/>
        <s v="Елисеев" u="1"/>
        <s v="Понышев" u="1"/>
        <s v="Шилкина" u="1"/>
        <s v="Гапонова" u="1"/>
        <s v="Изотов" u="1"/>
        <s v="Цыганкова" u="1"/>
        <s v="Собакина" u="1"/>
        <s v="Титова" u="1"/>
        <s v="Хохлов" u="1"/>
        <s v="Полякова" u="1"/>
        <s v="Сехин" u="1"/>
        <s v="Лошкарёв" u="1"/>
        <s v="Платонов" u="1"/>
        <s v="Сорокина" u="1"/>
        <s v="Вареников" u="1"/>
        <s v="Корнилова" u="1"/>
        <s v="Левкин" u="1"/>
        <s v="Кондрат" u="1"/>
        <s v="Комарова" u="1"/>
        <s v="Мелешкин" u="1"/>
        <s v="Моторина" u="1"/>
        <s v="Романова" u="1"/>
        <s v="Толкачев" u="1"/>
        <s v="Андрианова" u="1"/>
        <s v="Лакизо" u="1"/>
        <s v="Лихацкий" u="1"/>
        <s v="Нестеров" u="1"/>
        <s v="Максимова" u="1"/>
        <s v="Дмитрикова" u="1"/>
        <s v="Бауэр" u="1"/>
        <s v="Лосев" u="1"/>
        <s v="Иванова" u="1"/>
        <s v="Сафонов" u="1"/>
        <s v="Греков" u="1"/>
        <s v="Лифанов" u="1"/>
        <s v="Мишаков" u="1"/>
        <s v="Лишина" u="1"/>
        <s v="Ерохина" u="1"/>
        <s v="Кузькин" u="1"/>
        <s v="Столяров" u="1"/>
        <s v="Гапоченко" u="1"/>
        <s v="Афонаськин" u="1"/>
        <s v="Горбатенко" u="1"/>
        <s v="Зимин" u="1"/>
        <s v="Донцова" u="1"/>
        <s v="Симутин" u="1"/>
        <s v="Браковенко" u="1"/>
        <s v="Давыдова" u="1"/>
        <s v="Ольховая" u="1"/>
        <s v="Вильховая" u="1"/>
        <s v="Протасова" u="1"/>
        <s v="Шмаров" u="1"/>
        <s v="Тарасов" u="1"/>
        <s v="Юркевич" u="1"/>
        <s v="Свиридов" u="1"/>
        <s v="Кучеренко" u="1"/>
        <s v="Чуйко" u="1"/>
        <s v="Лукьянов" u="1"/>
        <s v="Бодрова" u="1"/>
        <s v="Кирютин" u="1"/>
        <s v="Шипулина" u="1"/>
        <s v="Третьяков" u="1"/>
        <s v="Зуй" u="1"/>
        <s v="Блохин" u="1"/>
        <s v="Авдеенко" u="1"/>
        <s v="Сазыкина" u="1"/>
        <s v="Корнейков" u="1"/>
        <s v="Брухно" u="1"/>
        <s v="Диланян" u="1"/>
        <s v="Антошина" u="1"/>
        <s v="Федосеев" u="1"/>
        <s v="Ничепурина" u="1"/>
        <s v="Власов" u="1"/>
        <s v="Фомичёв" u="1"/>
        <s v="Пристанский" u="1"/>
        <s v="Колмыков" u="1"/>
        <s v="Перфильева" u="1"/>
        <s v="Шведов" u="1"/>
        <s v="Бирюков" u="1"/>
        <s v="Кирюшин" u="1"/>
        <s v="Осинкин" u="1"/>
        <s v="Волкович" u="1"/>
        <s v="Подтыкайлов" u="1"/>
        <s v="Глазунов" u="1"/>
        <s v="Рыженков" u="1"/>
        <s v="Радзион" u="1"/>
        <s v="Таперко" u="1"/>
        <s v="Ратникова" u="1"/>
        <s v="Кулиничева" u="1"/>
        <s v="Колбеев" u="1"/>
        <s v="Куприна" u="1"/>
        <s v="Панина" u="1"/>
        <s v="Ковалёва" u="1"/>
        <s v="Свинчуков" u="1"/>
        <s v="Балаенкова" u="1"/>
        <s v="Кабыш" u="1"/>
        <s v="Аверин" u="1"/>
        <s v="Дородных" u="1"/>
      </sharedItems>
    </cacheField>
    <cacheField name="Группа" numFmtId="0">
      <sharedItems containsSemiMixedTypes="0" containsString="0" containsNumber="1" containsInteger="1" minValue="31" maxValue="401" count="9">
        <n v="32"/>
        <n v="33"/>
        <n v="31"/>
        <n v="36"/>
        <n v="401" u="1"/>
        <n v="42" u="1"/>
        <n v="44" u="1"/>
        <n v="46" u="1"/>
        <n v="41" u="1"/>
      </sharedItems>
    </cacheField>
    <cacheField name="Сроки" numFmtId="0">
      <sharedItems/>
    </cacheField>
    <cacheField name="База" numFmtId="0">
      <sharedItems count="89">
        <s v="МБОУ СОШ №52"/>
        <s v="МБОУ СОШ №9"/>
        <s v="МБОУ Гимназия №7"/>
        <s v="МБОУ Лицей №27"/>
        <s v="МБОУ СОШ №1"/>
        <s v="МБОУ СОШ №72"/>
        <s v="МБОУ Лицей №2"/>
        <s v="МБОУ СОШ №53"/>
        <s v="МБОУ СОШ №45"/>
        <s v="МБОУ СОШ №34 г.Смоленска" u="1"/>
        <s v="МБОУ Овстугская СОШ им. Ф.И.Тютчева" u="1"/>
        <s v="МБОУ &quot;Гимназия №1&quot; г.Почеп Брянской области" u="1"/>
        <s v="МБОУ СОШ №36" u="1"/>
        <s v="МБОУ &quot;Нетьинская СОШ им. Ю.Лёвкина&quot;" u="1"/>
        <s v="Спортивная школа &quot;Аксоспорт32&quot; г.Брянска" u="1"/>
        <s v="АМБУ СШОР &quot;Олимп&quot;" u="1"/>
        <s v="МБОУ СОШ №12 г.Брянска" u="1"/>
        <s v="МБОУ СОШ №14 г.Брянска" u="1"/>
        <s v="МБОУ СОШ №43 г.Брянска" u="1"/>
        <s v="МБОУ СОШ №51 г.Брянска" u="1"/>
        <s v="МБОУ СОШ №55 г.Брянска" u="1"/>
        <s v="МБДОУ д/с №149 &quot;Сказочный&quot;" u="1"/>
        <s v="МКОУ &quot;СОШ №2&quot; г.Сухиничи Калужской обалсти" u="1"/>
        <s v="МБОУ Городецкая СОШ Трубчевского р-на Брянской области" u="1"/>
        <s v="МБОУ Меленская СОШ Стародубского р-на Брянской области" u="1"/>
        <s v="МБОУ Липницкая СОШ Севского р-на Брянской области" u="1"/>
        <s v="МБУ СШОР &quot;Олимп&quot;" u="1"/>
        <s v="МБОУ &quot;Молотинская СОШ&quot; Брянского р-на" u="1"/>
        <s v="ОАНО &quot;НОШ №1&quot;" u="1"/>
        <s v="АНО СЦРД &quot;Гармония&quot;" u="1"/>
        <s v="МБУ ФСО СШОР &quot;Авангард&quot;" u="1"/>
        <s v="МБОУ &quot;Стекляннорадицкая СОШ&quot; Брянского р-на" u="1"/>
        <s v="МБУДО Климовская ДЮСШ п.Климово Брянской области" u="1"/>
        <s v="ГБПОУ &quot;Брянский строительный колледж им.профессора Н.Е.Жуковского&quot;" u="1"/>
        <s v="МБОУ СОШ №56" u="1"/>
        <s v="МБОУ Шкрябинская СОШ Стародубского р-на Брянской области" u="1"/>
        <s v="МБУДО &quot;Стародубская ДЮСШ&quot;" u="1"/>
        <s v="МОУ &quot;Миасская СОШ №2&quot;" u="1"/>
        <s v="МБОУ СШОР по спортивной гимнастике" u="1"/>
        <s v="МБУ СШОР ПО БОРЬБЕ «Дом спорта»" u="1"/>
        <s v="Лицей №2" u="1"/>
        <s v="МБОУ СОШ №12" u="1"/>
        <s v="МБОУ СОШ №1 г. Севск" u="1"/>
        <s v="МБОУ СОШ №8 г.Клинцы" u="1"/>
        <s v="МАУ СП СШ №7 г.Барнаул" u="1"/>
        <s v="МАУ ФСК &quot;Олимп&quot; Дятьковского р-на Брянской области" u="1"/>
        <s v="МБОУ Клетнянская СОШ №2" u="1"/>
        <s v="МБОУ Локотская СОШ №1 им. П.А.Маркова" u="1"/>
        <s v="МБОУСОШ №52" u="1"/>
        <s v="АНП &quot;Футбольный клуб &quot;Динамо-Брянск&quot;" u="1"/>
        <s v="СМОУ СОШ №5 г.Карачева Брянской области" u="1"/>
        <s v="МАУ ФкиС брянский городской спортивный комбинат &quot;Спартак&quot;" u="1"/>
        <s v="ГБ ПОУ &quot;Брянский техникум профессиональных технологий и сферы услуг&quot;" u="1"/>
        <s v="МБДОУ д/с № 1 &quot;Тюльпанчик&quot;" u="1"/>
        <s v="ГБО БО СШОР &quot;Русь&quot;" u="1"/>
        <s v="МКОУ ДО &quot;Сухиничский Центр дополнительного образования&quot;" u="1"/>
        <s v="АНО &quot;Центр реабилитации инвалидов&quot;" u="1"/>
        <s v="МКОУ СОШ №6 им. А.И.Светилова г.Людиново Калужской области" u="1"/>
        <s v="СК &quot;Брянск&quot;" u="1"/>
        <s v="МБУ &quot;Спортивная школа &quot;Торпедо&quot;" u="1"/>
        <s v="МАОУ Гостиловская ООШ Жуковского р-на Брянской области" u="1"/>
        <s v="СШ №3 ст. Динской Краснодарского края" u="1"/>
        <s v="ГБПОУ СПО &quot;Брянский строительный колледж им.профессора Н.Е.Жуковского&quot;" u="1"/>
        <s v="Центр реабилитаци инвалидов" u="1"/>
        <s v="ГАУ БО &quot;Дворец единоборств&quot;" u="1"/>
        <s v="МБОУ &quot;Гимназия&quot; г.Новозыбкова Брянской области" u="1"/>
        <s v="ГБУ БО СШОР по лыжным гонкам" u="1"/>
        <s v="Фитнес-клуб Non-Stop г.Брянска" u="1"/>
        <s v="ГБУБО СШОР &quot;Русь&quot;" u="1"/>
        <s v="МБОУ СОШ №60" u="1"/>
        <s v="МБОУ СШ №3 г.Десногорск Смоленской области" u="1"/>
        <s v="МБОУ СОШ №6 ст.Пластуновская" u="1"/>
        <s v="МБОУ Стародубская СОШ №1" u="1"/>
        <s v="Спортивный клуб &quot;Брянск&quot;" u="1"/>
        <s v="МБУДО ДЮСШ им. В.И.Шкурного" u="1"/>
        <s v="МБОУ СШ №10 г.Рославля Смоленской области" u="1"/>
        <s v="БГСК ПО СШОР &quot;Спартак&quot; г.Брянск" u="1"/>
        <s v="МАОУ &quot;Гимназия №1&quot; г.Брянска" u="1"/>
        <s v="Фитнес-клуб In Stretch г.Брянска" u="1"/>
        <s v="МКОУ &quot;Полюдовская ООШ&quot; Калужской области" u="1"/>
        <s v="МКОУ ООШ №5 г.Людиново Калужской области" u="1"/>
        <s v="МБОУ &quot;Лицей №27 им. Героя Советского Союза И.Е.Кустова&quot;" u="1"/>
        <s v="МБОУ СОШ №2 г.Дятьково" u="1"/>
        <s v="ГАУ СОК &quot;Брянск" u="1"/>
        <s v="АНО &quot;ФСК &quot;Варяг&quot;" u="1"/>
        <s v="МБОУ &quot;Снежская гимназия&quot; Брянского р-на" u="1"/>
        <s v="ГАУК БО &quot;Областной методический центр &quot;Народное творчество&quot;" u="1"/>
        <s v="МБОУ Нетьинская СОШ им. Ю.Лёвкина Брянского р-на Брянской области" u="1"/>
        <s v="МБОУ &quot;Жарынская ОШ им. Л.С.Осипенкова&quot;" u="1"/>
      </sharedItems>
    </cacheField>
    <cacheField name="Методист" numFmtId="0">
      <sharedItems count="16">
        <s v="Филатов К.В."/>
        <s v="Савиночкина А.В."/>
        <s v="Веисова Э.М."/>
        <s v="Карпенкова Е.Н."/>
        <s v="Дмитроченков А.Е."/>
        <s v="Михалева Н.Н."/>
        <s v="Ковтун Н.В."/>
        <s v="Колесников А.И."/>
        <s v="Шлома Т.О."/>
        <s v="Анисова М.Ю." u="1"/>
        <s v="Величко В.И." u="1"/>
        <s v="Горлин Ю.В." u="1"/>
        <s v="Колесникова И.В." u="1"/>
        <s v="Межгородский Г.М." u="1"/>
        <s v="Тихонова И.В." u="1"/>
        <s v="Зобкова Е.А." u="1"/>
      </sharedItems>
    </cacheField>
    <cacheField name="Оценка" numFmtId="0">
      <sharedItems containsSemiMixedTypes="0" containsString="0" containsNumber="1" containsInteger="1" minValue="0" maxValue="5" count="5">
        <n v="4"/>
        <n v="0"/>
        <n v="5"/>
        <n v="3"/>
        <n v="2"/>
      </sharedItems>
    </cacheField>
  </cacheFields>
  <extLst>
    <ext xmlns:x14="http://schemas.microsoft.com/office/spreadsheetml/2009/9/main" uri="{725AE2AE-9491-48be-B2B4-4EB974FC3084}">
      <x14:pivotCacheDefinition pivotCacheId="1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3">
  <r>
    <x v="0"/>
    <x v="0"/>
    <s v="01.12.2025 - 20.12.2025"/>
    <x v="0"/>
    <x v="0"/>
    <x v="0"/>
  </r>
  <r>
    <x v="1"/>
    <x v="0"/>
    <s v="01.12.2025 - 20.12.2025"/>
    <x v="1"/>
    <x v="1"/>
    <x v="0"/>
  </r>
  <r>
    <x v="2"/>
    <x v="1"/>
    <s v="01.12.2025 - 20.12.2025"/>
    <x v="2"/>
    <x v="2"/>
    <x v="1"/>
  </r>
  <r>
    <x v="3"/>
    <x v="1"/>
    <s v="01.12.2025 - 20.12.2025"/>
    <x v="3"/>
    <x v="3"/>
    <x v="2"/>
  </r>
  <r>
    <x v="4"/>
    <x v="2"/>
    <s v="01.12.2025 - 20.12.2025"/>
    <x v="4"/>
    <x v="4"/>
    <x v="3"/>
  </r>
  <r>
    <x v="5"/>
    <x v="3"/>
    <s v="01.12.2025 - 20.12.2025"/>
    <x v="5"/>
    <x v="5"/>
    <x v="2"/>
  </r>
  <r>
    <x v="6"/>
    <x v="2"/>
    <s v="01.12.2025 - 20.12.2025"/>
    <x v="4"/>
    <x v="4"/>
    <x v="0"/>
  </r>
  <r>
    <x v="7"/>
    <x v="3"/>
    <s v="01.12.2025 - 20.12.2025"/>
    <x v="5"/>
    <x v="5"/>
    <x v="2"/>
  </r>
  <r>
    <x v="8"/>
    <x v="3"/>
    <s v="01.12.2025 - 20.12.2025"/>
    <x v="5"/>
    <x v="5"/>
    <x v="2"/>
  </r>
  <r>
    <x v="9"/>
    <x v="3"/>
    <s v="01.12.2025 - 20.12.2025"/>
    <x v="6"/>
    <x v="6"/>
    <x v="0"/>
  </r>
  <r>
    <x v="10"/>
    <x v="3"/>
    <s v="01.12.2025 - 20.12.2025"/>
    <x v="5"/>
    <x v="5"/>
    <x v="2"/>
  </r>
  <r>
    <x v="11"/>
    <x v="0"/>
    <s v="01.12.2025 - 20.12.2025"/>
    <x v="1"/>
    <x v="1"/>
    <x v="2"/>
  </r>
  <r>
    <x v="12"/>
    <x v="2"/>
    <s v="01.12.2025 - 20.12.2025"/>
    <x v="1"/>
    <x v="1"/>
    <x v="2"/>
  </r>
  <r>
    <x v="13"/>
    <x v="0"/>
    <s v="01.12.2025 - 20.12.2025"/>
    <x v="7"/>
    <x v="7"/>
    <x v="0"/>
  </r>
  <r>
    <x v="14"/>
    <x v="3"/>
    <s v="01.12.2025 - 20.12.2025"/>
    <x v="5"/>
    <x v="5"/>
    <x v="2"/>
  </r>
  <r>
    <x v="15"/>
    <x v="2"/>
    <s v="01.12.2025 - 20.12.2025"/>
    <x v="1"/>
    <x v="1"/>
    <x v="4"/>
  </r>
  <r>
    <x v="16"/>
    <x v="2"/>
    <s v="01.12.2025 - 20.12.2025"/>
    <x v="4"/>
    <x v="4"/>
    <x v="2"/>
  </r>
  <r>
    <x v="17"/>
    <x v="0"/>
    <s v="01.12.2025 - 20.12.2025"/>
    <x v="3"/>
    <x v="3"/>
    <x v="2"/>
  </r>
  <r>
    <x v="18"/>
    <x v="2"/>
    <s v="01.12.2025 - 20.12.2025"/>
    <x v="8"/>
    <x v="8"/>
    <x v="1"/>
  </r>
  <r>
    <x v="19"/>
    <x v="3"/>
    <s v="01.12.2025 - 20.12.2025"/>
    <x v="6"/>
    <x v="6"/>
    <x v="2"/>
  </r>
  <r>
    <x v="20"/>
    <x v="0"/>
    <s v="01.12.2025 - 20.12.2025"/>
    <x v="0"/>
    <x v="0"/>
    <x v="2"/>
  </r>
  <r>
    <x v="21"/>
    <x v="1"/>
    <s v="01.12.2025 - 20.12.2025"/>
    <x v="2"/>
    <x v="2"/>
    <x v="2"/>
  </r>
  <r>
    <x v="22"/>
    <x v="1"/>
    <s v="01.12.2025 - 20.12.2025"/>
    <x v="2"/>
    <x v="2"/>
    <x v="2"/>
  </r>
  <r>
    <x v="23"/>
    <x v="3"/>
    <s v="01.12.2025 - 20.12.2025"/>
    <x v="6"/>
    <x v="6"/>
    <x v="2"/>
  </r>
  <r>
    <x v="24"/>
    <x v="1"/>
    <s v="01.12.2025 - 20.12.2025"/>
    <x v="7"/>
    <x v="7"/>
    <x v="0"/>
  </r>
  <r>
    <x v="25"/>
    <x v="2"/>
    <s v="01.12.2025 - 20.12.2025"/>
    <x v="4"/>
    <x v="4"/>
    <x v="0"/>
  </r>
  <r>
    <x v="26"/>
    <x v="1"/>
    <s v="01.12.2025 - 20.12.2025"/>
    <x v="1"/>
    <x v="1"/>
    <x v="2"/>
  </r>
  <r>
    <x v="27"/>
    <x v="0"/>
    <s v="01.12.2025 - 20.12.2025"/>
    <x v="7"/>
    <x v="7"/>
    <x v="0"/>
  </r>
  <r>
    <x v="28"/>
    <x v="0"/>
    <s v="01.12.2025 - 20.12.2025"/>
    <x v="7"/>
    <x v="7"/>
    <x v="0"/>
  </r>
  <r>
    <x v="29"/>
    <x v="2"/>
    <s v="01.12.2025 - 20.12.2025"/>
    <x v="4"/>
    <x v="4"/>
    <x v="0"/>
  </r>
  <r>
    <x v="30"/>
    <x v="0"/>
    <s v="01.12.2025 - 20.12.2025"/>
    <x v="8"/>
    <x v="8"/>
    <x v="0"/>
  </r>
  <r>
    <x v="31"/>
    <x v="3"/>
    <s v="01.12.2025 - 20.12.2025"/>
    <x v="7"/>
    <x v="7"/>
    <x v="0"/>
  </r>
  <r>
    <x v="32"/>
    <x v="1"/>
    <s v="01.12.2025 - 20.12.2025"/>
    <x v="2"/>
    <x v="2"/>
    <x v="2"/>
  </r>
  <r>
    <x v="33"/>
    <x v="3"/>
    <s v="01.12.2025 - 20.12.2025"/>
    <x v="5"/>
    <x v="5"/>
    <x v="2"/>
  </r>
  <r>
    <x v="34"/>
    <x v="0"/>
    <s v="01.12.2025 - 20.12.2025"/>
    <x v="3"/>
    <x v="3"/>
    <x v="2"/>
  </r>
  <r>
    <x v="35"/>
    <x v="2"/>
    <s v="01.12.2025 - 20.12.2025"/>
    <x v="8"/>
    <x v="8"/>
    <x v="2"/>
  </r>
  <r>
    <x v="36"/>
    <x v="1"/>
    <s v="01.12.2025 - 20.12.2025"/>
    <x v="2"/>
    <x v="2"/>
    <x v="2"/>
  </r>
  <r>
    <x v="37"/>
    <x v="1"/>
    <s v="01.12.2025 - 20.12.2025"/>
    <x v="2"/>
    <x v="2"/>
    <x v="2"/>
  </r>
  <r>
    <x v="38"/>
    <x v="3"/>
    <s v="01.12.2025 - 20.12.2025"/>
    <x v="5"/>
    <x v="5"/>
    <x v="2"/>
  </r>
  <r>
    <x v="39"/>
    <x v="3"/>
    <s v="01.12.2025 - 20.12.2025"/>
    <x v="5"/>
    <x v="5"/>
    <x v="2"/>
  </r>
  <r>
    <x v="40"/>
    <x v="3"/>
    <s v="01.12.2025 - 20.12.2025"/>
    <x v="6"/>
    <x v="6"/>
    <x v="4"/>
  </r>
  <r>
    <x v="41"/>
    <x v="2"/>
    <s v="01.12.2025 - 20.12.2025"/>
    <x v="4"/>
    <x v="4"/>
    <x v="0"/>
  </r>
  <r>
    <x v="42"/>
    <x v="0"/>
    <s v="01.12.2025 - 20.12.2025"/>
    <x v="8"/>
    <x v="8"/>
    <x v="2"/>
  </r>
  <r>
    <x v="42"/>
    <x v="0"/>
    <s v="01.12.2025 - 20.12.2025"/>
    <x v="8"/>
    <x v="8"/>
    <x v="0"/>
  </r>
  <r>
    <x v="43"/>
    <x v="0"/>
    <s v="01.12.2025 - 20.12.2025"/>
    <x v="8"/>
    <x v="8"/>
    <x v="3"/>
  </r>
  <r>
    <x v="44"/>
    <x v="0"/>
    <s v="01.12.2025 - 20.12.2025"/>
    <x v="3"/>
    <x v="3"/>
    <x v="2"/>
  </r>
  <r>
    <x v="45"/>
    <x v="3"/>
    <s v="01.12.2025 - 20.12.2025"/>
    <x v="6"/>
    <x v="6"/>
    <x v="2"/>
  </r>
  <r>
    <x v="46"/>
    <x v="2"/>
    <s v="01.12.2025 - 20.12.2025"/>
    <x v="4"/>
    <x v="4"/>
    <x v="4"/>
  </r>
  <r>
    <x v="47"/>
    <x v="2"/>
    <s v="01.12.2025 - 20.12.2025"/>
    <x v="3"/>
    <x v="3"/>
    <x v="2"/>
  </r>
  <r>
    <x v="48"/>
    <x v="3"/>
    <s v="01.12.2025 - 20.12.2025"/>
    <x v="5"/>
    <x v="5"/>
    <x v="2"/>
  </r>
  <r>
    <x v="49"/>
    <x v="1"/>
    <s v="01.12.2025 - 20.12.2025"/>
    <x v="3"/>
    <x v="3"/>
    <x v="2"/>
  </r>
  <r>
    <x v="50"/>
    <x v="0"/>
    <s v="01.12.2025 - 20.12.2025"/>
    <x v="7"/>
    <x v="7"/>
    <x v="0"/>
  </r>
  <r>
    <x v="51"/>
    <x v="1"/>
    <s v="01.12.2025 - 20.12.2025"/>
    <x v="2"/>
    <x v="2"/>
    <x v="2"/>
  </r>
  <r>
    <x v="52"/>
    <x v="1"/>
    <s v="01.12.2025 - 20.12.2025"/>
    <x v="2"/>
    <x v="2"/>
    <x v="2"/>
  </r>
  <r>
    <x v="53"/>
    <x v="1"/>
    <s v="01.12.2025 - 20.12.2025"/>
    <x v="0"/>
    <x v="0"/>
    <x v="2"/>
  </r>
  <r>
    <x v="54"/>
    <x v="3"/>
    <s v="01.12.2025 - 20.12.2025"/>
    <x v="6"/>
    <x v="6"/>
    <x v="2"/>
  </r>
  <r>
    <x v="55"/>
    <x v="2"/>
    <s v="01.12.2025 - 20.12.2025"/>
    <x v="4"/>
    <x v="4"/>
    <x v="0"/>
  </r>
  <r>
    <x v="56"/>
    <x v="1"/>
    <s v="01.12.2025 - 20.12.2025"/>
    <x v="2"/>
    <x v="2"/>
    <x v="2"/>
  </r>
  <r>
    <x v="57"/>
    <x v="2"/>
    <s v="01.12.2025 - 20.12.2025"/>
    <x v="4"/>
    <x v="4"/>
    <x v="0"/>
  </r>
  <r>
    <x v="58"/>
    <x v="2"/>
    <s v="01.12.2025 - 20.12.2025"/>
    <x v="4"/>
    <x v="4"/>
    <x v="0"/>
  </r>
  <r>
    <x v="59"/>
    <x v="2"/>
    <s v="01.12.2025 - 20.12.2025"/>
    <x v="0"/>
    <x v="0"/>
    <x v="2"/>
  </r>
  <r>
    <x v="60"/>
    <x v="2"/>
    <s v="01.12.2025 - 20.12.2025"/>
    <x v="0"/>
    <x v="0"/>
    <x v="1"/>
  </r>
  <r>
    <x v="61"/>
    <x v="0"/>
    <s v="01.12.2025 - 20.12.2025"/>
    <x v="1"/>
    <x v="1"/>
    <x v="2"/>
  </r>
  <r>
    <x v="62"/>
    <x v="2"/>
    <s v="01.12.2025 - 20.12.2025"/>
    <x v="0"/>
    <x v="0"/>
    <x v="2"/>
  </r>
  <r>
    <x v="63"/>
    <x v="2"/>
    <s v="01.12.2025 - 20.12.2025"/>
    <x v="0"/>
    <x v="0"/>
    <x v="0"/>
  </r>
  <r>
    <x v="64"/>
    <x v="3"/>
    <s v="01.12.2025 - 20.12.2025"/>
    <x v="6"/>
    <x v="6"/>
    <x v="0"/>
  </r>
  <r>
    <x v="65"/>
    <x v="3"/>
    <s v="01.12.2025 - 20.12.2025"/>
    <x v="5"/>
    <x v="5"/>
    <x v="2"/>
  </r>
  <r>
    <x v="66"/>
    <x v="2"/>
    <s v="01.12.2025 - 20.12.2025"/>
    <x v="0"/>
    <x v="0"/>
    <x v="0"/>
  </r>
  <r>
    <x v="67"/>
    <x v="2"/>
    <s v="01.12.2025 - 20.12.2025"/>
    <x v="1"/>
    <x v="1"/>
    <x v="0"/>
  </r>
  <r>
    <x v="68"/>
    <x v="0"/>
    <s v="01.12.2025 - 20.12.2025"/>
    <x v="8"/>
    <x v="8"/>
    <x v="4"/>
  </r>
  <r>
    <x v="69"/>
    <x v="1"/>
    <s v="01.12.2025 - 20.12.2025"/>
    <x v="7"/>
    <x v="7"/>
    <x v="0"/>
  </r>
  <r>
    <x v="70"/>
    <x v="0"/>
    <s v="01.12.2025 - 20.12.2025"/>
    <x v="8"/>
    <x v="8"/>
    <x v="0"/>
  </r>
  <r>
    <x v="71"/>
    <x v="3"/>
    <s v="01.12.2025 - 20.12.2025"/>
    <x v="5"/>
    <x v="5"/>
    <x v="2"/>
  </r>
  <r>
    <x v="72"/>
    <x v="2"/>
    <s v="01.12.2025 - 20.12.2025"/>
    <x v="1"/>
    <x v="1"/>
    <x v="3"/>
  </r>
  <r>
    <x v="73"/>
    <x v="3"/>
    <s v="01.12.2025 - 20.12.2025"/>
    <x v="6"/>
    <x v="6"/>
    <x v="0"/>
  </r>
  <r>
    <x v="74"/>
    <x v="2"/>
    <s v="01.12.2025 - 20.12.2025"/>
    <x v="3"/>
    <x v="3"/>
    <x v="2"/>
  </r>
  <r>
    <x v="75"/>
    <x v="2"/>
    <s v="01.12.2025 - 20.12.2025"/>
    <x v="4"/>
    <x v="4"/>
    <x v="2"/>
  </r>
  <r>
    <x v="76"/>
    <x v="0"/>
    <s v="01.12.2025 - 20.12.2025"/>
    <x v="8"/>
    <x v="8"/>
    <x v="4"/>
  </r>
  <r>
    <x v="77"/>
    <x v="2"/>
    <s v="01.12.2025 - 20.12.2025"/>
    <x v="1"/>
    <x v="1"/>
    <x v="2"/>
  </r>
  <r>
    <x v="78"/>
    <x v="2"/>
    <s v="01.12.2025 - 20.12.2025"/>
    <x v="1"/>
    <x v="1"/>
    <x v="2"/>
  </r>
  <r>
    <x v="79"/>
    <x v="3"/>
    <s v="01.12.2025 - 20.12.2025"/>
    <x v="6"/>
    <x v="6"/>
    <x v="2"/>
  </r>
  <r>
    <x v="80"/>
    <x v="1"/>
    <s v="01.12.2025 - 20.12.2025"/>
    <x v="2"/>
    <x v="2"/>
    <x v="2"/>
  </r>
  <r>
    <x v="81"/>
    <x v="0"/>
    <s v="01.12.2025 - 20.12.2025"/>
    <x v="8"/>
    <x v="8"/>
    <x v="4"/>
  </r>
  <r>
    <x v="82"/>
    <x v="1"/>
    <s v="01.12.2025 - 20.12.2025"/>
    <x v="3"/>
    <x v="3"/>
    <x v="2"/>
  </r>
  <r>
    <x v="83"/>
    <x v="0"/>
    <s v="01.12.2025 - 20.12.2025"/>
    <x v="8"/>
    <x v="8"/>
    <x v="4"/>
  </r>
  <r>
    <x v="84"/>
    <x v="0"/>
    <s v="01.12.2025 - 20.12.2025"/>
    <x v="3"/>
    <x v="3"/>
    <x v="2"/>
  </r>
  <r>
    <x v="85"/>
    <x v="1"/>
    <s v="01.12.2025 - 20.12.2025"/>
    <x v="7"/>
    <x v="7"/>
    <x v="0"/>
  </r>
  <r>
    <x v="86"/>
    <x v="1"/>
    <s v="01.12.2025 - 20.12.2025"/>
    <x v="3"/>
    <x v="3"/>
    <x v="2"/>
  </r>
  <r>
    <x v="87"/>
    <x v="0"/>
    <s v="01.12.2025 - 20.12.2025"/>
    <x v="7"/>
    <x v="7"/>
    <x v="0"/>
  </r>
  <r>
    <x v="88"/>
    <x v="1"/>
    <s v="01.12.2025 - 20.12.2025"/>
    <x v="3"/>
    <x v="3"/>
    <x v="2"/>
  </r>
  <r>
    <x v="89"/>
    <x v="1"/>
    <s v="01.12.2025 - 20.12.2025"/>
    <x v="1"/>
    <x v="1"/>
    <x v="2"/>
  </r>
  <r>
    <x v="90"/>
    <x v="0"/>
    <s v="01.12.2025 - 20.12.2025"/>
    <x v="0"/>
    <x v="0"/>
    <x v="0"/>
  </r>
  <r>
    <x v="91"/>
    <x v="0"/>
    <s v="01.12.2025 - 20.12.2025"/>
    <x v="0"/>
    <x v="0"/>
    <x v="2"/>
  </r>
  <r>
    <x v="92"/>
    <x v="3"/>
    <s v="01.12.2025 - 20.12.2025"/>
    <x v="6"/>
    <x v="6"/>
    <x v="2"/>
  </r>
  <r>
    <x v="93"/>
    <x v="0"/>
    <s v="01.12.2025 - 20.12.2025"/>
    <x v="7"/>
    <x v="7"/>
    <x v="0"/>
  </r>
  <r>
    <x v="94"/>
    <x v="3"/>
    <s v="01.12.2025 - 20.12.2025"/>
    <x v="6"/>
    <x v="6"/>
    <x v="3"/>
  </r>
  <r>
    <x v="95"/>
    <x v="0"/>
    <s v="01.12.2025 - 20.12.2025"/>
    <x v="1"/>
    <x v="1"/>
    <x v="2"/>
  </r>
  <r>
    <x v="96"/>
    <x v="3"/>
    <s v="01.12.2025 - 20.12.2025"/>
    <x v="5"/>
    <x v="5"/>
    <x v="2"/>
  </r>
  <r>
    <x v="97"/>
    <x v="1"/>
    <s v="01.12.2025 - 20.12.2025"/>
    <x v="8"/>
    <x v="8"/>
    <x v="0"/>
  </r>
  <r>
    <x v="98"/>
    <x v="0"/>
    <s v="01.12.2025 - 20.12.2025"/>
    <x v="1"/>
    <x v="1"/>
    <x v="0"/>
  </r>
  <r>
    <x v="99"/>
    <x v="0"/>
    <s v="01.12.2025 - 20.12.2025"/>
    <x v="7"/>
    <x v="7"/>
    <x v="0"/>
  </r>
  <r>
    <x v="100"/>
    <x v="1"/>
    <s v="01.12.2025 - 20.12.2025"/>
    <x v="7"/>
    <x v="7"/>
    <x v="0"/>
  </r>
  <r>
    <x v="101"/>
    <x v="3"/>
    <s v="01.12.2025 - 20.12.2025"/>
    <x v="6"/>
    <x v="6"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СводнаяТаблица1" cacheId="35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7">
  <location ref="A3:B13" firstHeaderRow="1" firstDataRow="1" firstDataCol="1"/>
  <pivotFields count="6">
    <pivotField showAll="0"/>
    <pivotField showAll="0">
      <items count="10">
        <item x="2"/>
        <item x="0"/>
        <item x="1"/>
        <item x="3"/>
        <item m="1" x="8"/>
        <item m="1" x="5"/>
        <item m="1" x="6"/>
        <item m="1" x="7"/>
        <item m="1" x="4"/>
        <item t="default"/>
      </items>
    </pivotField>
    <pivotField showAll="0"/>
    <pivotField axis="axisRow" showAll="0">
      <items count="90">
        <item m="1" x="15"/>
        <item m="1" x="56"/>
        <item m="1" x="29"/>
        <item m="1" x="49"/>
        <item m="1" x="64"/>
        <item m="1" x="83"/>
        <item m="1" x="86"/>
        <item m="1" x="52"/>
        <item m="1" x="54"/>
        <item m="1" x="33"/>
        <item m="1" x="62"/>
        <item m="1" x="66"/>
        <item m="1" x="77"/>
        <item m="1" x="60"/>
        <item m="1" x="44"/>
        <item m="1" x="51"/>
        <item m="1" x="53"/>
        <item m="1" x="21"/>
        <item m="1" x="11"/>
        <item m="1" x="65"/>
        <item m="1" x="88"/>
        <item m="1" x="81"/>
        <item m="1" x="27"/>
        <item m="1" x="13"/>
        <item m="1" x="85"/>
        <item m="1" x="31"/>
        <item m="1" x="41"/>
        <item m="1" x="17"/>
        <item m="1" x="18"/>
        <item x="8"/>
        <item m="1" x="19"/>
        <item x="0"/>
        <item m="1" x="71"/>
        <item m="1" x="69"/>
        <item m="1" x="43"/>
        <item x="1"/>
        <item m="1" x="72"/>
        <item m="1" x="38"/>
        <item m="1" x="59"/>
        <item m="1" x="26"/>
        <item m="1" x="39"/>
        <item m="1" x="30"/>
        <item m="1" x="36"/>
        <item m="1" x="74"/>
        <item m="1" x="79"/>
        <item m="1" x="22"/>
        <item m="1" x="55"/>
        <item m="1" x="37"/>
        <item m="1" x="50"/>
        <item m="1" x="61"/>
        <item m="1" x="78"/>
        <item m="1" x="67"/>
        <item m="1" x="63"/>
        <item x="7"/>
        <item x="4"/>
        <item m="1" x="68"/>
        <item m="1" x="34"/>
        <item m="1" x="35"/>
        <item m="1" x="12"/>
        <item x="6"/>
        <item m="1" x="20"/>
        <item m="1" x="84"/>
        <item m="1" x="28"/>
        <item m="1" x="14"/>
        <item m="1" x="16"/>
        <item m="1" x="47"/>
        <item m="1" x="80"/>
        <item x="3"/>
        <item m="1" x="10"/>
        <item m="1" x="75"/>
        <item m="1" x="24"/>
        <item m="1" x="87"/>
        <item m="1" x="32"/>
        <item m="1" x="70"/>
        <item m="1" x="82"/>
        <item m="1" x="58"/>
        <item m="1" x="42"/>
        <item m="1" x="73"/>
        <item m="1" x="25"/>
        <item m="1" x="48"/>
        <item m="1" x="46"/>
        <item m="1" x="57"/>
        <item m="1" x="9"/>
        <item m="1" x="76"/>
        <item m="1" x="45"/>
        <item m="1" x="23"/>
        <item x="2"/>
        <item x="5"/>
        <item m="1" x="40"/>
        <item t="default"/>
      </items>
    </pivotField>
    <pivotField showAll="0">
      <items count="17">
        <item m="1" x="9"/>
        <item x="2"/>
        <item m="1" x="10"/>
        <item m="1" x="11"/>
        <item x="4"/>
        <item m="1" x="15"/>
        <item x="3"/>
        <item x="6"/>
        <item x="7"/>
        <item m="1" x="12"/>
        <item m="1" x="13"/>
        <item x="5"/>
        <item x="1"/>
        <item m="1" x="14"/>
        <item x="0"/>
        <item x="8"/>
        <item t="default"/>
      </items>
    </pivotField>
    <pivotField dataField="1" showAll="0"/>
  </pivotFields>
  <rowFields count="1">
    <field x="3"/>
  </rowFields>
  <rowItems count="10">
    <i>
      <x v="29"/>
    </i>
    <i>
      <x v="31"/>
    </i>
    <i>
      <x v="35"/>
    </i>
    <i>
      <x v="53"/>
    </i>
    <i>
      <x v="54"/>
    </i>
    <i>
      <x v="59"/>
    </i>
    <i>
      <x v="67"/>
    </i>
    <i>
      <x v="86"/>
    </i>
    <i>
      <x v="87"/>
    </i>
    <i t="grand">
      <x/>
    </i>
  </rowItems>
  <colItems count="1">
    <i/>
  </colItems>
  <dataFields count="1">
    <dataField name="Среднее по полю Оценка" fld="5" subtotal="average" baseField="3" baseItem="0" numFmtId="164"/>
  </dataFields>
  <formats count="2">
    <format dxfId="16">
      <pivotArea collapsedLevelsAreSubtotals="1" fieldPosition="0">
        <references count="1">
          <reference field="3" count="1">
            <x v="3"/>
          </reference>
        </references>
      </pivotArea>
    </format>
    <format dxfId="15">
      <pivotArea outline="0" fieldPosition="0">
        <references count="1">
          <reference field="4294967294" count="1">
            <x v="0"/>
          </reference>
        </references>
      </pivotArea>
    </format>
  </formats>
  <chartFormats count="2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5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СводнаяТаблица2" cacheId="35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20">
  <location ref="A3:B9" firstHeaderRow="1" firstDataRow="1" firstDataCol="1"/>
  <pivotFields count="6">
    <pivotField showAll="0"/>
    <pivotField showAll="0">
      <items count="10">
        <item x="2"/>
        <item x="0"/>
        <item x="1"/>
        <item x="3"/>
        <item m="1" x="8"/>
        <item m="1" x="5"/>
        <item m="1" x="6"/>
        <item m="1" x="7"/>
        <item m="1" x="4"/>
        <item t="default"/>
      </items>
    </pivotField>
    <pivotField showAll="0"/>
    <pivotField showAll="0"/>
    <pivotField showAll="0">
      <items count="17">
        <item m="1" x="9"/>
        <item x="2"/>
        <item m="1" x="10"/>
        <item m="1" x="11"/>
        <item x="4"/>
        <item m="1" x="15"/>
        <item x="3"/>
        <item x="6"/>
        <item x="7"/>
        <item m="1" x="12"/>
        <item m="1" x="13"/>
        <item x="5"/>
        <item x="1"/>
        <item m="1" x="14"/>
        <item x="0"/>
        <item x="8"/>
        <item t="default"/>
      </items>
    </pivotField>
    <pivotField axis="axisRow" dataField="1" showAll="0">
      <items count="6">
        <item x="3"/>
        <item x="0"/>
        <item x="2"/>
        <item x="4"/>
        <item x="1"/>
        <item t="default"/>
      </items>
    </pivotField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Количество по полю Оценка" fld="5" subtotal="count" baseField="5" baseItem="1"/>
  </dataFields>
  <chartFormats count="28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4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4" format="27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9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3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9" format="34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9" format="35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2" format="30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2" format="3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6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3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6" format="34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6" format="35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7" format="4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4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42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7" format="43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8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37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8" format="38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8" format="39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СводнаяТаблица2" cacheId="35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27">
  <location ref="A3:B9" firstHeaderRow="1" firstDataRow="1" firstDataCol="1"/>
  <pivotFields count="6">
    <pivotField showAll="0"/>
    <pivotField showAll="0">
      <items count="10">
        <item x="2"/>
        <item x="0"/>
        <item x="1"/>
        <item x="3"/>
        <item m="1" x="8"/>
        <item m="1" x="5"/>
        <item m="1" x="6"/>
        <item m="1" x="7"/>
        <item m="1" x="4"/>
        <item t="default"/>
      </items>
    </pivotField>
    <pivotField showAll="0"/>
    <pivotField showAll="0"/>
    <pivotField showAll="0">
      <items count="17">
        <item m="1" x="9"/>
        <item x="2"/>
        <item m="1" x="10"/>
        <item m="1" x="11"/>
        <item x="4"/>
        <item m="1" x="15"/>
        <item x="3"/>
        <item x="6"/>
        <item x="7"/>
        <item m="1" x="12"/>
        <item m="1" x="13"/>
        <item x="5"/>
        <item x="1"/>
        <item m="1" x="14"/>
        <item x="0"/>
        <item x="8"/>
        <item t="default"/>
      </items>
    </pivotField>
    <pivotField axis="axisRow" dataField="1" showAll="0">
      <items count="6">
        <item x="3"/>
        <item x="0"/>
        <item x="2"/>
        <item x="4"/>
        <item x="1"/>
        <item t="default"/>
      </items>
    </pivotField>
  </pivotFields>
  <rowFields count="1">
    <field x="5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Среднее по полю Оценка" fld="5" subtotal="average" baseField="5" baseItem="0"/>
  </dataFields>
  <formats count="1">
    <format dxfId="14">
      <pivotArea grandRow="1" outline="0" collapsedLevelsAreSubtotals="1" fieldPosition="0"/>
    </format>
  </formats>
  <chartFormats count="29">
    <chartFormat chart="0" format="0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0" format="1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0" format="2" series="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0" format="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4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4" format="25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4" format="26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4" format="27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9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9" format="33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9" format="34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9" format="35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2" format="28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2" format="29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2" format="30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2" format="31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6" format="3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6" format="33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6" format="34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6" format="35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7" format="40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7" format="41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7" format="42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7" format="43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18" format="36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18" format="37">
      <pivotArea type="data" outline="0" fieldPosition="0">
        <references count="2">
          <reference field="4294967294" count="1" selected="0">
            <x v="0"/>
          </reference>
          <reference field="5" count="1" selected="0">
            <x v="0"/>
          </reference>
        </references>
      </pivotArea>
    </chartFormat>
    <chartFormat chart="18" format="38">
      <pivotArea type="data" outline="0" fieldPosition="0">
        <references count="2">
          <reference field="4294967294" count="1" selected="0">
            <x v="0"/>
          </reference>
          <reference field="5" count="1" selected="0">
            <x v="1"/>
          </reference>
        </references>
      </pivotArea>
    </chartFormat>
    <chartFormat chart="18" format="39">
      <pivotArea type="data" outline="0" fieldPosition="0">
        <references count="2">
          <reference field="4294967294" count="1" selected="0">
            <x v="0"/>
          </reference>
          <reference field="5" count="1" selected="0">
            <x v="2"/>
          </reference>
        </references>
      </pivotArea>
    </chartFormat>
    <chartFormat chart="24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400-000000000000}" name="СводнаяТаблица2" cacheId="35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7">
  <location ref="A3:B106" firstHeaderRow="1" firstDataRow="1" firstDataCol="1"/>
  <pivotFields count="6">
    <pivotField axis="axisRow" showAll="0" sortType="ascending">
      <items count="371">
        <item m="1" x="193"/>
        <item m="1" x="368"/>
        <item m="1" x="170"/>
        <item m="1" x="206"/>
        <item m="1" x="313"/>
        <item m="1" x="208"/>
        <item m="1" x="366"/>
        <item m="1" x="301"/>
        <item m="1" x="143"/>
        <item m="1" x="318"/>
        <item m="1" x="212"/>
        <item m="1" x="321"/>
        <item m="1" x="137"/>
        <item m="1" x="314"/>
        <item sd="0" m="1" x="239"/>
        <item m="1" x="229"/>
        <item m="1" x="161"/>
        <item m="1" x="340"/>
        <item m="1" x="369"/>
        <item m="1" x="245"/>
        <item m="1" x="267"/>
        <item m="1" x="177"/>
        <item m="1" x="309"/>
        <item m="1" x="187"/>
        <item m="1" x="254"/>
        <item m="1" x="334"/>
        <item m="1" x="367"/>
        <item m="1" x="220"/>
        <item m="1" x="228"/>
        <item m="1" x="258"/>
        <item m="1" x="142"/>
        <item m="1" x="114"/>
        <item m="1" x="185"/>
        <item m="1" x="129"/>
        <item m="1" x="288"/>
        <item m="1" x="306"/>
        <item m="1" x="226"/>
        <item m="1" x="302"/>
        <item m="1" x="240"/>
        <item x="48"/>
        <item m="1" x="173"/>
        <item sd="0" m="1" x="215"/>
        <item m="1" x="234"/>
        <item m="1" x="235"/>
        <item m="1" x="167"/>
        <item m="1" x="116"/>
        <item m="1" x="260"/>
        <item m="1" x="304"/>
        <item m="1" x="204"/>
        <item m="1" x="162"/>
        <item m="1" x="317"/>
        <item m="1" x="157"/>
        <item m="1" x="122"/>
        <item m="1" x="136"/>
        <item m="1" x="163"/>
        <item m="1" x="358"/>
        <item m="1" x="324"/>
        <item m="1" x="294"/>
        <item m="1" x="256"/>
        <item m="1" x="342"/>
        <item m="1" x="198"/>
        <item sd="0" m="1" x="238"/>
        <item m="1" x="197"/>
        <item m="1" x="225"/>
        <item m="1" x="155"/>
        <item m="1" x="159"/>
        <item m="1" x="128"/>
        <item m="1" x="219"/>
        <item m="1" x="265"/>
        <item m="1" x="119"/>
        <item m="1" x="103"/>
        <item m="1" x="323"/>
        <item m="1" x="120"/>
        <item m="1" x="178"/>
        <item m="1" x="180"/>
        <item m="1" x="249"/>
        <item m="1" x="131"/>
        <item m="1" x="190"/>
        <item m="1" x="168"/>
        <item m="1" x="172"/>
        <item m="1" x="117"/>
        <item m="1" x="195"/>
        <item m="1" x="134"/>
        <item m="1" x="111"/>
        <item m="1" x="115"/>
        <item m="1" x="252"/>
        <item m="1" x="183"/>
        <item m="1" x="360"/>
        <item m="1" x="287"/>
        <item m="1" x="189"/>
        <item m="1" x="310"/>
        <item m="1" x="259"/>
        <item m="1" x="148"/>
        <item m="1" x="283"/>
        <item m="1" x="246"/>
        <item m="1" x="292"/>
        <item m="1" x="363"/>
        <item m="1" x="354"/>
        <item m="1" x="273"/>
        <item m="1" x="359"/>
        <item m="1" x="241"/>
        <item m="1" x="337"/>
        <item m="1" x="125"/>
        <item m="1" x="282"/>
        <item x="74"/>
        <item m="1" x="138"/>
        <item m="1" x="311"/>
        <item m="1" x="118"/>
        <item m="1" x="279"/>
        <item m="1" x="121"/>
        <item m="1" x="141"/>
        <item m="1" x="236"/>
        <item m="1" x="248"/>
        <item m="1" x="350"/>
        <item m="1" x="275"/>
        <item m="1" x="237"/>
        <item m="1" x="196"/>
        <item m="1" x="315"/>
        <item m="1" x="331"/>
        <item m="1" x="289"/>
        <item m="1" x="270"/>
        <item m="1" x="299"/>
        <item m="1" x="291"/>
        <item m="1" x="343"/>
        <item m="1" x="281"/>
        <item m="1" x="357"/>
        <item m="1" x="182"/>
        <item m="1" x="285"/>
        <item m="1" x="164"/>
        <item m="1" x="146"/>
        <item m="1" x="345"/>
        <item m="1" x="250"/>
        <item m="1" x="110"/>
        <item m="1" x="169"/>
        <item m="1" x="211"/>
        <item m="1" x="344"/>
        <item m="1" x="255"/>
        <item m="1" x="312"/>
        <item m="1" x="223"/>
        <item m="1" x="361"/>
        <item m="1" x="362"/>
        <item m="1" x="296"/>
        <item m="1" x="297"/>
        <item m="1" x="200"/>
        <item m="1" x="153"/>
        <item m="1" x="253"/>
        <item m="1" x="145"/>
        <item m="1" x="113"/>
        <item m="1" x="251"/>
        <item m="1" x="207"/>
        <item m="1" x="127"/>
        <item m="1" x="203"/>
        <item m="1" x="126"/>
        <item m="1" x="199"/>
        <item m="1" x="135"/>
        <item m="1" x="201"/>
        <item m="1" x="295"/>
        <item m="1" x="341"/>
        <item m="1" x="149"/>
        <item m="1" x="107"/>
        <item m="1" x="194"/>
        <item m="1" x="303"/>
        <item m="1" x="123"/>
        <item m="1" x="188"/>
        <item m="1" x="108"/>
        <item m="1" x="230"/>
        <item m="1" x="181"/>
        <item m="1" x="112"/>
        <item m="1" x="202"/>
        <item x="67"/>
        <item m="1" x="365"/>
        <item m="1" x="224"/>
        <item m="1" x="205"/>
        <item m="1" x="349"/>
        <item m="1" x="150"/>
        <item m="1" x="247"/>
        <item m="1" x="278"/>
        <item m="1" x="351"/>
        <item m="1" x="106"/>
        <item m="1" x="165"/>
        <item m="1" x="231"/>
        <item m="1" x="147"/>
        <item m="1" x="139"/>
        <item m="1" x="335"/>
        <item m="1" x="271"/>
        <item m="1" x="140"/>
        <item m="1" x="319"/>
        <item m="1" x="266"/>
        <item m="1" x="353"/>
        <item m="1" x="158"/>
        <item m="1" x="352"/>
        <item m="1" x="290"/>
        <item m="1" x="355"/>
        <item m="1" x="191"/>
        <item m="1" x="262"/>
        <item m="1" x="174"/>
        <item m="1" x="327"/>
        <item m="1" x="171"/>
        <item m="1" x="104"/>
        <item m="1" x="356"/>
        <item m="1" x="210"/>
        <item m="1" x="269"/>
        <item m="1" x="216"/>
        <item m="1" x="325"/>
        <item m="1" x="338"/>
        <item m="1" x="300"/>
        <item m="1" x="347"/>
        <item m="1" x="179"/>
        <item m="1" x="257"/>
        <item m="1" x="305"/>
        <item m="1" x="218"/>
        <item m="1" x="316"/>
        <item m="1" x="320"/>
        <item m="1" x="274"/>
        <item m="1" x="109"/>
        <item m="1" x="307"/>
        <item m="1" x="298"/>
        <item m="1" x="102"/>
        <item m="1" x="244"/>
        <item m="1" x="209"/>
        <item m="1" x="322"/>
        <item m="1" x="156"/>
        <item m="1" x="272"/>
        <item m="1" x="308"/>
        <item m="1" x="264"/>
        <item m="1" x="213"/>
        <item m="1" x="222"/>
        <item m="1" x="328"/>
        <item m="1" x="151"/>
        <item m="1" x="346"/>
        <item m="1" x="348"/>
        <item m="1" x="280"/>
        <item m="1" x="243"/>
        <item m="1" x="160"/>
        <item m="1" x="132"/>
        <item m="1" x="276"/>
        <item m="1" x="233"/>
        <item m="1" x="284"/>
        <item m="1" x="133"/>
        <item m="1" x="336"/>
        <item m="1" x="326"/>
        <item m="1" x="339"/>
        <item m="1" x="268"/>
        <item m="1" x="186"/>
        <item m="1" x="152"/>
        <item m="1" x="105"/>
        <item m="1" x="333"/>
        <item m="1" x="242"/>
        <item m="1" x="261"/>
        <item m="1" x="232"/>
        <item m="1" x="364"/>
        <item m="1" x="175"/>
        <item m="1" x="263"/>
        <item m="1" x="166"/>
        <item m="1" x="332"/>
        <item m="1" x="124"/>
        <item m="1" x="217"/>
        <item m="1" x="286"/>
        <item m="1" x="329"/>
        <item m="1" x="130"/>
        <item x="51"/>
        <item m="1" x="192"/>
        <item m="1" x="154"/>
        <item m="1" x="221"/>
        <item m="1" x="277"/>
        <item m="1" x="330"/>
        <item m="1" x="144"/>
        <item m="1" x="227"/>
        <item m="1" x="293"/>
        <item m="1" x="214"/>
        <item m="1" x="184"/>
        <item m="1" x="176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9"/>
        <item x="50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8"/>
        <item x="69"/>
        <item x="70"/>
        <item x="71"/>
        <item x="72"/>
        <item x="73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10">
        <item x="2"/>
        <item x="0"/>
        <item x="1"/>
        <item x="3"/>
        <item m="1" x="8"/>
        <item m="1" x="5"/>
        <item m="1" x="6"/>
        <item m="1" x="7"/>
        <item m="1" x="4"/>
        <item t="default"/>
      </items>
    </pivotField>
    <pivotField showAll="0"/>
    <pivotField showAll="0">
      <items count="90">
        <item m="1" x="15"/>
        <item m="1" x="84"/>
        <item m="1" x="56"/>
        <item m="1" x="29"/>
        <item m="1" x="49"/>
        <item m="1" x="76"/>
        <item m="1" x="64"/>
        <item m="1" x="83"/>
        <item m="1" x="86"/>
        <item m="1" x="52"/>
        <item m="1" x="54"/>
        <item m="1" x="33"/>
        <item m="1" x="62"/>
        <item m="1" x="66"/>
        <item m="1" x="68"/>
        <item m="1" x="40"/>
        <item m="1" x="77"/>
        <item m="1" x="60"/>
        <item m="1" x="44"/>
        <item m="1" x="51"/>
        <item m="1" x="45"/>
        <item m="1" x="53"/>
        <item m="1" x="21"/>
        <item m="1" x="11"/>
        <item m="1" x="65"/>
        <item m="1" x="88"/>
        <item m="1" x="81"/>
        <item m="1" x="27"/>
        <item m="1" x="13"/>
        <item m="1" x="85"/>
        <item m="1" x="31"/>
        <item x="2"/>
        <item m="1" x="23"/>
        <item m="1" x="46"/>
        <item m="1" x="25"/>
        <item x="6"/>
        <item x="3"/>
        <item m="1" x="47"/>
        <item m="1" x="24"/>
        <item m="1" x="87"/>
        <item m="1" x="10"/>
        <item x="4"/>
        <item m="1" x="42"/>
        <item m="1" x="41"/>
        <item m="1" x="16"/>
        <item m="1" x="17"/>
        <item m="1" x="82"/>
        <item m="1" x="9"/>
        <item m="1" x="12"/>
        <item m="1" x="18"/>
        <item x="8"/>
        <item m="1" x="19"/>
        <item x="0"/>
        <item x="7"/>
        <item m="1" x="20"/>
        <item m="1" x="34"/>
        <item m="1" x="71"/>
        <item m="1" x="69"/>
        <item x="5"/>
        <item m="1" x="43"/>
        <item x="1"/>
        <item m="1" x="72"/>
        <item m="1" x="75"/>
        <item m="1" x="70"/>
        <item m="1" x="38"/>
        <item m="1" x="35"/>
        <item m="1" x="48"/>
        <item m="1" x="59"/>
        <item m="1" x="26"/>
        <item m="1" x="39"/>
        <item m="1" x="30"/>
        <item m="1" x="36"/>
        <item m="1" x="74"/>
        <item m="1" x="32"/>
        <item m="1" x="79"/>
        <item m="1" x="22"/>
        <item m="1" x="55"/>
        <item m="1" x="80"/>
        <item m="1" x="57"/>
        <item m="1" x="37"/>
        <item m="1" x="28"/>
        <item m="1" x="58"/>
        <item m="1" x="50"/>
        <item m="1" x="14"/>
        <item m="1" x="73"/>
        <item m="1" x="61"/>
        <item m="1" x="78"/>
        <item m="1" x="67"/>
        <item m="1" x="63"/>
        <item t="default"/>
      </items>
    </pivotField>
    <pivotField showAll="0">
      <items count="17">
        <item m="1" x="9"/>
        <item x="2"/>
        <item m="1" x="10"/>
        <item m="1" x="11"/>
        <item x="4"/>
        <item m="1" x="15"/>
        <item x="3"/>
        <item x="6"/>
        <item x="7"/>
        <item m="1" x="12"/>
        <item m="1" x="13"/>
        <item x="5"/>
        <item x="1"/>
        <item m="1" x="14"/>
        <item x="0"/>
        <item x="8"/>
        <item t="default"/>
      </items>
    </pivotField>
    <pivotField dataField="1" showAll="0"/>
  </pivotFields>
  <rowFields count="1">
    <field x="0"/>
  </rowFields>
  <rowItems count="103">
    <i>
      <x v="274"/>
    </i>
    <i>
      <x v="330"/>
    </i>
    <i>
      <x v="290"/>
    </i>
    <i>
      <x v="318"/>
    </i>
    <i>
      <x v="312"/>
    </i>
    <i>
      <x v="337"/>
    </i>
    <i>
      <x v="287"/>
    </i>
    <i>
      <x v="344"/>
    </i>
    <i>
      <x v="351"/>
    </i>
    <i>
      <x v="349"/>
    </i>
    <i>
      <x v="315"/>
    </i>
    <i>
      <x v="276"/>
    </i>
    <i>
      <x v="362"/>
    </i>
    <i>
      <x v="341"/>
    </i>
    <i>
      <x v="325"/>
    </i>
    <i>
      <x v="336"/>
    </i>
    <i>
      <x v="285"/>
    </i>
    <i>
      <x v="301"/>
    </i>
    <i>
      <x v="338"/>
    </i>
    <i>
      <x v="303"/>
    </i>
    <i>
      <x v="339"/>
    </i>
    <i>
      <x v="313"/>
    </i>
    <i>
      <x v="273"/>
    </i>
    <i>
      <x v="281"/>
    </i>
    <i>
      <x v="342"/>
    </i>
    <i>
      <x v="321"/>
    </i>
    <i>
      <x v="169"/>
    </i>
    <i>
      <x v="327"/>
    </i>
    <i>
      <x v="296"/>
    </i>
    <i>
      <x v="333"/>
    </i>
    <i>
      <x v="297"/>
    </i>
    <i>
      <x v="300"/>
    </i>
    <i>
      <x v="353"/>
    </i>
    <i>
      <x v="278"/>
    </i>
    <i>
      <x v="355"/>
    </i>
    <i>
      <x v="272"/>
    </i>
    <i>
      <x v="358"/>
    </i>
    <i>
      <x v="328"/>
    </i>
    <i>
      <x v="361"/>
    </i>
    <i>
      <x v="302"/>
    </i>
    <i>
      <x v="299"/>
    </i>
    <i>
      <x v="368"/>
    </i>
    <i>
      <x v="365"/>
    </i>
    <i>
      <x v="334"/>
    </i>
    <i>
      <x v="367"/>
    </i>
    <i>
      <x v="366"/>
    </i>
    <i>
      <x v="314"/>
    </i>
    <i>
      <x v="320"/>
    </i>
    <i>
      <x v="286"/>
    </i>
    <i>
      <x v="343"/>
    </i>
    <i>
      <x v="317"/>
    </i>
    <i>
      <x v="304"/>
    </i>
    <i>
      <x v="319"/>
    </i>
    <i>
      <x v="345"/>
    </i>
    <i>
      <x v="292"/>
    </i>
    <i>
      <x v="346"/>
    </i>
    <i>
      <x v="323"/>
    </i>
    <i>
      <x v="347"/>
    </i>
    <i>
      <x v="293"/>
    </i>
    <i>
      <x v="348"/>
    </i>
    <i>
      <x v="294"/>
    </i>
    <i>
      <x v="305"/>
    </i>
    <i>
      <x v="329"/>
    </i>
    <i>
      <x v="350"/>
    </i>
    <i>
      <x v="331"/>
    </i>
    <i>
      <x v="306"/>
    </i>
    <i>
      <x v="280"/>
    </i>
    <i>
      <x v="352"/>
    </i>
    <i>
      <x v="335"/>
    </i>
    <i>
      <x v="307"/>
    </i>
    <i>
      <x v="282"/>
    </i>
    <i>
      <x v="354"/>
    </i>
    <i>
      <x v="284"/>
    </i>
    <i>
      <x v="308"/>
    </i>
    <i>
      <x v="277"/>
    </i>
    <i>
      <x v="356"/>
    </i>
    <i>
      <x v="39"/>
    </i>
    <i>
      <x v="357"/>
    </i>
    <i>
      <x v="322"/>
    </i>
    <i>
      <x v="309"/>
    </i>
    <i>
      <x v="326"/>
    </i>
    <i>
      <x v="359"/>
    </i>
    <i>
      <x v="260"/>
    </i>
    <i>
      <x v="360"/>
    </i>
    <i>
      <x v="104"/>
    </i>
    <i>
      <x v="310"/>
    </i>
    <i>
      <x v="283"/>
    </i>
    <i>
      <x v="311"/>
    </i>
    <i>
      <x v="316"/>
    </i>
    <i>
      <x v="363"/>
    </i>
    <i>
      <x v="324"/>
    </i>
    <i>
      <x v="364"/>
    </i>
    <i>
      <x v="332"/>
    </i>
    <i>
      <x v="275"/>
    </i>
    <i>
      <x v="340"/>
    </i>
    <i>
      <x v="288"/>
    </i>
    <i>
      <x v="295"/>
    </i>
    <i>
      <x v="289"/>
    </i>
    <i>
      <x v="291"/>
    </i>
    <i>
      <x v="279"/>
    </i>
    <i>
      <x v="298"/>
    </i>
    <i>
      <x v="369"/>
    </i>
    <i t="grand">
      <x/>
    </i>
  </rowItems>
  <colItems count="1">
    <i/>
  </colItems>
  <dataFields count="1">
    <dataField name="Среднее по полю Оценка" fld="5" subtotal="average" baseField="0" baseItem="64"/>
  </dataFields>
  <chartFormats count="2">
    <chartFormat chart="0" format="5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6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46BA4349-9EE0-4D03-AFE7-774C4A81B42C}" name="СводнаяТаблица2" cacheId="35" applyNumberFormats="0" applyBorderFormats="0" applyFontFormats="0" applyPatternFormats="0" applyAlignmentFormats="0" applyWidthHeightFormats="1" dataCaption="Значения" updatedVersion="7" minRefreshableVersion="3" useAutoFormatting="1" itemPrintTitles="1" createdVersion="4" indent="0" outline="1" outlineData="1" multipleFieldFilters="0" chartFormat="8">
  <location ref="A3:B13" firstHeaderRow="1" firstDataRow="1" firstDataCol="1" rowPageCount="1" colPageCount="1"/>
  <pivotFields count="6">
    <pivotField showAll="0"/>
    <pivotField showAll="0"/>
    <pivotField showAll="0"/>
    <pivotField axis="axisRow" showAll="0">
      <items count="90">
        <item m="1" x="15"/>
        <item m="1" x="84"/>
        <item m="1" x="56"/>
        <item m="1" x="29"/>
        <item m="1" x="49"/>
        <item m="1" x="76"/>
        <item m="1" x="64"/>
        <item m="1" x="83"/>
        <item m="1" x="86"/>
        <item m="1" x="52"/>
        <item m="1" x="54"/>
        <item m="1" x="33"/>
        <item m="1" x="62"/>
        <item m="1" x="66"/>
        <item m="1" x="68"/>
        <item m="1" x="40"/>
        <item m="1" x="77"/>
        <item m="1" x="60"/>
        <item m="1" x="44"/>
        <item m="1" x="51"/>
        <item m="1" x="45"/>
        <item m="1" x="53"/>
        <item m="1" x="21"/>
        <item m="1" x="11"/>
        <item m="1" x="65"/>
        <item m="1" x="88"/>
        <item m="1" x="81"/>
        <item m="1" x="27"/>
        <item m="1" x="13"/>
        <item m="1" x="85"/>
        <item m="1" x="31"/>
        <item x="2"/>
        <item m="1" x="23"/>
        <item m="1" x="46"/>
        <item m="1" x="25"/>
        <item x="6"/>
        <item x="3"/>
        <item m="1" x="47"/>
        <item m="1" x="24"/>
        <item m="1" x="87"/>
        <item m="1" x="10"/>
        <item x="4"/>
        <item m="1" x="42"/>
        <item m="1" x="41"/>
        <item m="1" x="16"/>
        <item m="1" x="17"/>
        <item m="1" x="82"/>
        <item m="1" x="9"/>
        <item m="1" x="12"/>
        <item m="1" x="18"/>
        <item x="8"/>
        <item m="1" x="19"/>
        <item x="0"/>
        <item x="7"/>
        <item m="1" x="20"/>
        <item m="1" x="34"/>
        <item m="1" x="71"/>
        <item m="1" x="69"/>
        <item x="5"/>
        <item m="1" x="43"/>
        <item x="1"/>
        <item m="1" x="72"/>
        <item m="1" x="75"/>
        <item m="1" x="70"/>
        <item m="1" x="38"/>
        <item m="1" x="35"/>
        <item m="1" x="48"/>
        <item m="1" x="59"/>
        <item m="1" x="26"/>
        <item m="1" x="39"/>
        <item m="1" x="30"/>
        <item m="1" x="36"/>
        <item m="1" x="74"/>
        <item m="1" x="32"/>
        <item m="1" x="79"/>
        <item m="1" x="22"/>
        <item m="1" x="55"/>
        <item m="1" x="80"/>
        <item m="1" x="57"/>
        <item m="1" x="37"/>
        <item m="1" x="28"/>
        <item m="1" x="58"/>
        <item m="1" x="50"/>
        <item m="1" x="14"/>
        <item m="1" x="73"/>
        <item m="1" x="61"/>
        <item m="1" x="78"/>
        <item m="1" x="67"/>
        <item m="1" x="63"/>
        <item t="default"/>
      </items>
    </pivotField>
    <pivotField axis="axisPage" showAll="0">
      <items count="17">
        <item m="1" x="9"/>
        <item m="1" x="10"/>
        <item m="1" x="11"/>
        <item x="4"/>
        <item m="1" x="15"/>
        <item x="3"/>
        <item x="6"/>
        <item x="7"/>
        <item m="1" x="12"/>
        <item m="1" x="13"/>
        <item x="5"/>
        <item m="1" x="14"/>
        <item x="0"/>
        <item x="1"/>
        <item x="2"/>
        <item x="8"/>
        <item t="default"/>
      </items>
    </pivotField>
    <pivotField dataField="1" showAll="0"/>
  </pivotFields>
  <rowFields count="1">
    <field x="3"/>
  </rowFields>
  <rowItems count="10">
    <i>
      <x v="31"/>
    </i>
    <i>
      <x v="35"/>
    </i>
    <i>
      <x v="36"/>
    </i>
    <i>
      <x v="41"/>
    </i>
    <i>
      <x v="50"/>
    </i>
    <i>
      <x v="52"/>
    </i>
    <i>
      <x v="53"/>
    </i>
    <i>
      <x v="58"/>
    </i>
    <i>
      <x v="60"/>
    </i>
    <i t="grand">
      <x/>
    </i>
  </rowItems>
  <colItems count="1">
    <i/>
  </colItems>
  <pageFields count="1">
    <pageField fld="4" hier="-1"/>
  </pageFields>
  <dataFields count="1">
    <dataField name="Среднее по полю Оценка" fld="5" subtotal="average" baseField="3" baseItem="31" numFmtId="164"/>
  </dataFields>
  <chartFormats count="2">
    <chartFormat chart="0" format="53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2" format="61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Методист" xr10:uid="{00000000-0013-0000-FFFF-FFFF01000000}" sourceName="Методист">
  <pivotTables>
    <pivotTable tabId="2" name="СводнаяТаблица1"/>
    <pivotTable tabId="7" name="СводнаяТаблица2"/>
    <pivotTable tabId="5" name="СводнаяТаблица2"/>
    <pivotTable tabId="8" name="СводнаяТаблица2"/>
  </pivotTables>
  <data>
    <tabular pivotCacheId="1">
      <items count="16">
        <i x="2" s="1"/>
        <i x="4" s="1"/>
        <i x="3" s="1"/>
        <i x="6" s="1"/>
        <i x="7" s="1"/>
        <i x="5" s="1"/>
        <i x="1" s="1"/>
        <i x="0" s="1"/>
        <i x="8" s="1"/>
        <i x="9" s="1" nd="1"/>
        <i x="10" s="1" nd="1"/>
        <i x="11" s="1" nd="1"/>
        <i x="15" s="1" nd="1"/>
        <i x="12" s="1" nd="1"/>
        <i x="13" s="1" nd="1"/>
        <i x="1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Группа" xr10:uid="{00000000-0013-0000-FFFF-FFFF02000000}" sourceName="Группа">
  <pivotTables>
    <pivotTable tabId="5" name="СводнаяТаблица2"/>
    <pivotTable tabId="7" name="СводнаяТаблица2"/>
    <pivotTable tabId="2" name="СводнаяТаблица1"/>
    <pivotTable tabId="8" name="СводнаяТаблица2"/>
  </pivotTables>
  <data>
    <tabular pivotCacheId="1">
      <items count="9">
        <i x="2" s="1"/>
        <i x="0" s="1"/>
        <i x="1" s="1"/>
        <i x="3" s="1"/>
        <i x="8" s="1" nd="1"/>
        <i x="5" s="1" nd="1"/>
        <i x="6" s="1" nd="1"/>
        <i x="7" s="1" nd="1"/>
        <i x="4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3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База" xr10:uid="{00000000-0013-0000-FFFF-FFFF03000000}" sourceName="База">
  <pivotTables>
    <pivotTable tabId="7" name="СводнаяТаблица2"/>
  </pivotTables>
  <data>
    <tabular pivotCacheId="1">
      <items count="89">
        <i x="2" s="1"/>
        <i x="6" s="1"/>
        <i x="3" s="1"/>
        <i x="4" s="1"/>
        <i x="8" s="1"/>
        <i x="0" s="1"/>
        <i x="7" s="1"/>
        <i x="5" s="1"/>
        <i x="1" s="1"/>
        <i x="15" s="1" nd="1"/>
        <i x="84" s="1" nd="1"/>
        <i x="56" s="1" nd="1"/>
        <i x="29" s="1" nd="1"/>
        <i x="49" s="1" nd="1"/>
        <i x="76" s="1" nd="1"/>
        <i x="64" s="1" nd="1"/>
        <i x="83" s="1" nd="1"/>
        <i x="86" s="1" nd="1"/>
        <i x="52" s="1" nd="1"/>
        <i x="54" s="1" nd="1"/>
        <i x="33" s="1" nd="1"/>
        <i x="62" s="1" nd="1"/>
        <i x="66" s="1" nd="1"/>
        <i x="68" s="1" nd="1"/>
        <i x="40" s="1" nd="1"/>
        <i x="77" s="1" nd="1"/>
        <i x="60" s="1" nd="1"/>
        <i x="44" s="1" nd="1"/>
        <i x="51" s="1" nd="1"/>
        <i x="45" s="1" nd="1"/>
        <i x="53" s="1" nd="1"/>
        <i x="21" s="1" nd="1"/>
        <i x="11" s="1" nd="1"/>
        <i x="65" s="1" nd="1"/>
        <i x="88" s="1" nd="1"/>
        <i x="81" s="1" nd="1"/>
        <i x="27" s="1" nd="1"/>
        <i x="13" s="1" nd="1"/>
        <i x="85" s="1" nd="1"/>
        <i x="31" s="1" nd="1"/>
        <i x="23" s="1" nd="1"/>
        <i x="46" s="1" nd="1"/>
        <i x="25" s="1" nd="1"/>
        <i x="47" s="1" nd="1"/>
        <i x="24" s="1" nd="1"/>
        <i x="87" s="1" nd="1"/>
        <i x="10" s="1" nd="1"/>
        <i x="42" s="1" nd="1"/>
        <i x="41" s="1" nd="1"/>
        <i x="16" s="1" nd="1"/>
        <i x="17" s="1" nd="1"/>
        <i x="82" s="1" nd="1"/>
        <i x="9" s="1" nd="1"/>
        <i x="12" s="1" nd="1"/>
        <i x="18" s="1" nd="1"/>
        <i x="19" s="1" nd="1"/>
        <i x="20" s="1" nd="1"/>
        <i x="34" s="1" nd="1"/>
        <i x="71" s="1" nd="1"/>
        <i x="69" s="1" nd="1"/>
        <i x="43" s="1" nd="1"/>
        <i x="72" s="1" nd="1"/>
        <i x="75" s="1" nd="1"/>
        <i x="70" s="1" nd="1"/>
        <i x="38" s="1" nd="1"/>
        <i x="35" s="1" nd="1"/>
        <i x="48" s="1" nd="1"/>
        <i x="59" s="1" nd="1"/>
        <i x="26" s="1" nd="1"/>
        <i x="39" s="1" nd="1"/>
        <i x="30" s="1" nd="1"/>
        <i x="36" s="1" nd="1"/>
        <i x="74" s="1" nd="1"/>
        <i x="32" s="1" nd="1"/>
        <i x="79" s="1" nd="1"/>
        <i x="22" s="1" nd="1"/>
        <i x="55" s="1" nd="1"/>
        <i x="80" s="1" nd="1"/>
        <i x="57" s="1" nd="1"/>
        <i x="37" s="1" nd="1"/>
        <i x="28" s="1" nd="1"/>
        <i x="58" s="1" nd="1"/>
        <i x="50" s="1" nd="1"/>
        <i x="14" s="1" nd="1"/>
        <i x="73" s="1" nd="1"/>
        <i x="61" s="1" nd="1"/>
        <i x="78" s="1" nd="1"/>
        <i x="67" s="1" nd="1"/>
        <i x="63" s="1" nd="1"/>
      </items>
    </tabular>
  </data>
  <extLst>
    <x:ext xmlns:x15="http://schemas.microsoft.com/office/spreadsheetml/2010/11/main" uri="{470722E0-AACD-4C17-9CDC-17EF765DBC7E}">
      <x15:slicerCacheHideItemsWithNoData/>
    </x:ext>
  </extLst>
</slicerCacheDefinition>
</file>

<file path=xl/slicerCaches/slicerCache4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Срез_База1" xr10:uid="{C47C54EC-1CE3-4B15-B190-6A66BB6532F3}" sourceName="База">
  <extLst>
    <x:ext xmlns:x15="http://schemas.microsoft.com/office/spreadsheetml/2010/11/main" uri="{2F2917AC-EB37-4324-AD4E-5DD8C200BD13}">
      <x15:tableSlicerCache tableId="1" column="1"/>
    </x:ext>
  </extLst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Методист" xr10:uid="{00000000-0014-0000-FFFF-FFFF01000000}" cache="Срез_Методист" caption="Методист" rowHeight="241300"/>
</slicers>
</file>

<file path=xl/slicers/slicer2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руппа" xr10:uid="{00000000-0014-0000-FFFF-FFFF02000000}" cache="Срез_Группа" caption="Группа" rowHeight="241300"/>
</slicers>
</file>

<file path=xl/slicers/slicer3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Группа 2" xr10:uid="{00000000-0014-0000-FFFF-FFFF03000000}" cache="Срез_Группа" caption="Группа" rowHeight="241300"/>
</slicers>
</file>

<file path=xl/slicers/slicer4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База" xr10:uid="{00000000-0014-0000-FFFF-FFFF04000000}" cache="Срез_База" caption="База" rowHeight="241300"/>
</slicers>
</file>

<file path=xl/slicers/slicer5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База 1" xr10:uid="{AC509627-6C19-4103-82B4-1251577FB8D0}" cache="Срез_База1" caption="База" rowHeight="241300"/>
</slicers>
</file>

<file path=xl/slicers/slicer6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Методист 1" xr10:uid="{00000000-0014-0000-FFFF-FFFF05000000}" cache="Срез_Методист" caption="Методист" rowHeight="241300"/>
  <slicer name="Группа 1" xr10:uid="{00000000-0014-0000-FFFF-FFFF06000000}" cache="Срез_Группа" caption="Группа" rowHeight="241300"/>
</slicers>
</file>

<file path=xl/slicers/slicer7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База 2" xr10:uid="{54046CEC-9C68-420F-8557-665CAD272027}" cache="Срез_База1" caption="База" startItem="1" rowHeight="241300"/>
</slicer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2" displayName="Таблица2" ref="B1:G104" totalsRowShown="0" headerRowDxfId="10" dataDxfId="9" headerRowBorderDxfId="7" tableBorderDxfId="8" totalsRowBorderDxfId="6">
  <autoFilter ref="B1:G104" xr:uid="{00000000-0009-0000-0100-000002000000}"/>
  <tableColumns count="6">
    <tableColumn id="1" xr3:uid="{00000000-0010-0000-0000-000001000000}" name="Фамилия" dataDxfId="5"/>
    <tableColumn id="2" xr3:uid="{00000000-0010-0000-0000-000002000000}" name="Группа" dataDxfId="4"/>
    <tableColumn id="3" xr3:uid="{00000000-0010-0000-0000-000003000000}" name="Сроки" dataDxfId="3"/>
    <tableColumn id="4" xr3:uid="{00000000-0010-0000-0000-000004000000}" name="База" dataDxfId="2"/>
    <tableColumn id="5" xr3:uid="{00000000-0010-0000-0000-000005000000}" name="Методист" dataDxfId="1"/>
    <tableColumn id="6" xr3:uid="{00000000-0010-0000-0000-000006000000}" name="Оценка" dataDxfId="0"/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6484B2-10A0-41F8-9AED-B7D8667B0914}" name="Таблица1" displayName="Таблица1" ref="E3:I12" totalsRowShown="0">
  <autoFilter ref="E3:I12" xr:uid="{996484B2-10A0-41F8-9AED-B7D8667B0914}"/>
  <tableColumns count="5">
    <tableColumn id="1" xr3:uid="{6129B49B-FDC7-4950-BDBC-085E8E6B0A6C}" name="База" dataDxfId="13"/>
    <tableColumn id="2" xr3:uid="{27F457A0-9F1E-46BE-AAB1-B74FCF4742E5}" name="X"/>
    <tableColumn id="3" xr3:uid="{24A6FC33-55BB-41E6-AB19-AE4FCFA0DA5F}" name="Y"/>
    <tableColumn id="4" xr3:uid="{A182302F-453E-484C-9C4B-B13C4EEAC3D6}" name="Значение" dataDxfId="12"/>
    <tableColumn id="5" xr3:uid="{2B35B634-A7F0-4715-B49C-B613AA5C42F6}" name="Подпись" dataDxfId="11">
      <calculatedColumnFormula>Таблица1[[#This Row],[База]]</calculatedColumnFormula>
    </tableColumn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microsoft.com/office/2007/relationships/slicer" Target="../slicers/slicer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Relationship Id="rId4" Type="http://schemas.microsoft.com/office/2007/relationships/slicer" Target="../slicers/slicer2.xml"/></Relationships>
</file>

<file path=xl/worksheets/_rels/sheet4.xml.rels><?xml version="1.0" encoding="UTF-8" standalone="yes"?>
<Relationships xmlns="http://schemas.openxmlformats.org/package/2006/relationships"><Relationship Id="rId3" Type="http://schemas.microsoft.com/office/2007/relationships/slicer" Target="../slicers/slicer3.xml"/><Relationship Id="rId2" Type="http://schemas.openxmlformats.org/officeDocument/2006/relationships/drawing" Target="../drawings/drawing6.xml"/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3" Type="http://schemas.microsoft.com/office/2007/relationships/slicer" Target="../slicers/slicer4.xml"/><Relationship Id="rId2" Type="http://schemas.openxmlformats.org/officeDocument/2006/relationships/drawing" Target="../drawings/drawing7.xml"/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8.xml"/><Relationship Id="rId1" Type="http://schemas.openxmlformats.org/officeDocument/2006/relationships/pivotTable" Target="../pivotTables/pivotTable5.xml"/><Relationship Id="rId4" Type="http://schemas.microsoft.com/office/2007/relationships/slicer" Target="../slicers/slicer5.xml"/></Relationships>
</file>

<file path=xl/worksheets/_rels/sheet7.xml.rels><?xml version="1.0" encoding="UTF-8" standalone="yes"?>
<Relationships xmlns="http://schemas.openxmlformats.org/package/2006/relationships"><Relationship Id="rId3" Type="http://schemas.microsoft.com/office/2007/relationships/slicer" Target="../slicers/slicer7.xml"/><Relationship Id="rId2" Type="http://schemas.microsoft.com/office/2007/relationships/slicer" Target="../slicers/slicer6.xml"/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104"/>
  <sheetViews>
    <sheetView workbookViewId="0">
      <selection activeCell="F117" sqref="F117"/>
    </sheetView>
  </sheetViews>
  <sheetFormatPr defaultRowHeight="15" x14ac:dyDescent="0.25"/>
  <cols>
    <col min="2" max="2" width="13.85546875" customWidth="1"/>
    <col min="3" max="3" width="13.85546875" style="1" customWidth="1"/>
    <col min="4" max="4" width="22.5703125" style="1" customWidth="1"/>
    <col min="5" max="5" width="27.7109375" customWidth="1"/>
    <col min="6" max="6" width="21" customWidth="1"/>
    <col min="7" max="7" width="13.85546875" customWidth="1"/>
    <col min="9" max="9" width="82.140625" customWidth="1"/>
  </cols>
  <sheetData>
    <row r="1" spans="2:7" x14ac:dyDescent="0.25">
      <c r="B1" s="2" t="s">
        <v>0</v>
      </c>
      <c r="C1" s="2" t="s">
        <v>4</v>
      </c>
      <c r="D1" s="2" t="s">
        <v>5</v>
      </c>
      <c r="E1" s="2" t="s">
        <v>6</v>
      </c>
      <c r="F1" s="2" t="s">
        <v>7</v>
      </c>
      <c r="G1" s="2" t="s">
        <v>8</v>
      </c>
    </row>
    <row r="2" spans="2:7" ht="15" customHeight="1" x14ac:dyDescent="0.25">
      <c r="B2" s="11" t="s">
        <v>36</v>
      </c>
      <c r="C2" s="10">
        <v>32</v>
      </c>
      <c r="D2" s="11" t="s">
        <v>137</v>
      </c>
      <c r="E2" s="11" t="s">
        <v>138</v>
      </c>
      <c r="F2" s="11" t="s">
        <v>139</v>
      </c>
      <c r="G2" s="11">
        <v>4</v>
      </c>
    </row>
    <row r="3" spans="2:7" ht="15" customHeight="1" x14ac:dyDescent="0.25">
      <c r="B3" s="11" t="s">
        <v>37</v>
      </c>
      <c r="C3" s="10">
        <v>32</v>
      </c>
      <c r="D3" s="11" t="s">
        <v>137</v>
      </c>
      <c r="E3" s="11" t="s">
        <v>140</v>
      </c>
      <c r="F3" s="11" t="s">
        <v>141</v>
      </c>
      <c r="G3" s="11">
        <v>4</v>
      </c>
    </row>
    <row r="4" spans="2:7" ht="15" customHeight="1" x14ac:dyDescent="0.25">
      <c r="B4" s="11" t="s">
        <v>38</v>
      </c>
      <c r="C4" s="10">
        <v>33</v>
      </c>
      <c r="D4" s="11" t="s">
        <v>137</v>
      </c>
      <c r="E4" s="11" t="s">
        <v>22</v>
      </c>
      <c r="F4" s="11" t="s">
        <v>142</v>
      </c>
      <c r="G4" s="11">
        <v>0</v>
      </c>
    </row>
    <row r="5" spans="2:7" ht="15" customHeight="1" x14ac:dyDescent="0.25">
      <c r="B5" s="11" t="s">
        <v>39</v>
      </c>
      <c r="C5" s="10">
        <v>33</v>
      </c>
      <c r="D5" s="11" t="s">
        <v>137</v>
      </c>
      <c r="E5" s="11" t="s">
        <v>19</v>
      </c>
      <c r="F5" s="11" t="s">
        <v>2</v>
      </c>
      <c r="G5" s="11">
        <v>5</v>
      </c>
    </row>
    <row r="6" spans="2:7" ht="15" customHeight="1" x14ac:dyDescent="0.25">
      <c r="B6" s="11" t="s">
        <v>40</v>
      </c>
      <c r="C6" s="10">
        <v>31</v>
      </c>
      <c r="D6" s="11" t="s">
        <v>137</v>
      </c>
      <c r="E6" s="11" t="s">
        <v>16</v>
      </c>
      <c r="F6" s="11" t="s">
        <v>17</v>
      </c>
      <c r="G6" s="11">
        <v>3</v>
      </c>
    </row>
    <row r="7" spans="2:7" ht="15" customHeight="1" x14ac:dyDescent="0.25">
      <c r="B7" s="11" t="s">
        <v>41</v>
      </c>
      <c r="C7" s="10">
        <v>36</v>
      </c>
      <c r="D7" s="11" t="s">
        <v>137</v>
      </c>
      <c r="E7" s="11" t="s">
        <v>23</v>
      </c>
      <c r="F7" s="11" t="s">
        <v>21</v>
      </c>
      <c r="G7" s="11">
        <v>5</v>
      </c>
    </row>
    <row r="8" spans="2:7" ht="15" customHeight="1" x14ac:dyDescent="0.25">
      <c r="B8" s="11" t="s">
        <v>42</v>
      </c>
      <c r="C8" s="10">
        <v>31</v>
      </c>
      <c r="D8" s="11" t="s">
        <v>137</v>
      </c>
      <c r="E8" s="11" t="s">
        <v>16</v>
      </c>
      <c r="F8" s="11" t="s">
        <v>17</v>
      </c>
      <c r="G8" s="11">
        <v>4</v>
      </c>
    </row>
    <row r="9" spans="2:7" ht="15" customHeight="1" x14ac:dyDescent="0.25">
      <c r="B9" s="11" t="s">
        <v>43</v>
      </c>
      <c r="C9" s="10">
        <v>36</v>
      </c>
      <c r="D9" s="11" t="s">
        <v>137</v>
      </c>
      <c r="E9" s="11" t="s">
        <v>23</v>
      </c>
      <c r="F9" s="11" t="s">
        <v>21</v>
      </c>
      <c r="G9" s="11">
        <v>5</v>
      </c>
    </row>
    <row r="10" spans="2:7" ht="15" customHeight="1" x14ac:dyDescent="0.25">
      <c r="B10" s="11" t="s">
        <v>44</v>
      </c>
      <c r="C10" s="10">
        <v>36</v>
      </c>
      <c r="D10" s="11" t="s">
        <v>137</v>
      </c>
      <c r="E10" s="11" t="s">
        <v>23</v>
      </c>
      <c r="F10" s="11" t="s">
        <v>21</v>
      </c>
      <c r="G10" s="11">
        <v>5</v>
      </c>
    </row>
    <row r="11" spans="2:7" ht="15" customHeight="1" x14ac:dyDescent="0.25">
      <c r="B11" s="11" t="s">
        <v>45</v>
      </c>
      <c r="C11" s="10">
        <v>36</v>
      </c>
      <c r="D11" s="11" t="s">
        <v>137</v>
      </c>
      <c r="E11" s="11" t="s">
        <v>18</v>
      </c>
      <c r="F11" s="11" t="s">
        <v>1</v>
      </c>
      <c r="G11" s="11">
        <v>4</v>
      </c>
    </row>
    <row r="12" spans="2:7" ht="15" customHeight="1" x14ac:dyDescent="0.25">
      <c r="B12" s="11" t="s">
        <v>46</v>
      </c>
      <c r="C12" s="10">
        <v>36</v>
      </c>
      <c r="D12" s="11" t="s">
        <v>137</v>
      </c>
      <c r="E12" s="11" t="s">
        <v>23</v>
      </c>
      <c r="F12" s="11" t="s">
        <v>21</v>
      </c>
      <c r="G12" s="11">
        <v>5</v>
      </c>
    </row>
    <row r="13" spans="2:7" ht="15" customHeight="1" x14ac:dyDescent="0.25">
      <c r="B13" s="11" t="s">
        <v>47</v>
      </c>
      <c r="C13" s="10">
        <v>32</v>
      </c>
      <c r="D13" s="11" t="s">
        <v>137</v>
      </c>
      <c r="E13" s="11" t="s">
        <v>140</v>
      </c>
      <c r="F13" s="11" t="s">
        <v>141</v>
      </c>
      <c r="G13" s="11">
        <v>5</v>
      </c>
    </row>
    <row r="14" spans="2:7" ht="15" customHeight="1" x14ac:dyDescent="0.25">
      <c r="B14" s="11" t="s">
        <v>48</v>
      </c>
      <c r="C14" s="10">
        <v>31</v>
      </c>
      <c r="D14" s="11" t="s">
        <v>137</v>
      </c>
      <c r="E14" s="11" t="s">
        <v>140</v>
      </c>
      <c r="F14" s="11" t="s">
        <v>141</v>
      </c>
      <c r="G14" s="11">
        <v>5</v>
      </c>
    </row>
    <row r="15" spans="2:7" ht="15" customHeight="1" x14ac:dyDescent="0.25">
      <c r="B15" s="11" t="s">
        <v>49</v>
      </c>
      <c r="C15" s="10">
        <v>32</v>
      </c>
      <c r="D15" s="11" t="s">
        <v>137</v>
      </c>
      <c r="E15" s="11" t="s">
        <v>143</v>
      </c>
      <c r="F15" s="11" t="s">
        <v>144</v>
      </c>
      <c r="G15" s="11">
        <v>4</v>
      </c>
    </row>
    <row r="16" spans="2:7" ht="15" customHeight="1" x14ac:dyDescent="0.25">
      <c r="B16" s="11" t="s">
        <v>50</v>
      </c>
      <c r="C16" s="10">
        <v>36</v>
      </c>
      <c r="D16" s="11" t="s">
        <v>137</v>
      </c>
      <c r="E16" s="11" t="s">
        <v>23</v>
      </c>
      <c r="F16" s="11" t="s">
        <v>21</v>
      </c>
      <c r="G16" s="11">
        <v>5</v>
      </c>
    </row>
    <row r="17" spans="2:9" ht="15" customHeight="1" x14ac:dyDescent="0.25">
      <c r="B17" s="11" t="s">
        <v>51</v>
      </c>
      <c r="C17" s="10">
        <v>31</v>
      </c>
      <c r="D17" s="11" t="s">
        <v>137</v>
      </c>
      <c r="E17" s="11" t="s">
        <v>140</v>
      </c>
      <c r="F17" s="11" t="s">
        <v>141</v>
      </c>
      <c r="G17" s="11">
        <v>2</v>
      </c>
      <c r="I17" t="s">
        <v>150</v>
      </c>
    </row>
    <row r="18" spans="2:9" ht="15" customHeight="1" x14ac:dyDescent="0.25">
      <c r="B18" s="11" t="s">
        <v>52</v>
      </c>
      <c r="C18" s="10">
        <v>31</v>
      </c>
      <c r="D18" s="11" t="s">
        <v>137</v>
      </c>
      <c r="E18" s="11" t="s">
        <v>16</v>
      </c>
      <c r="F18" s="11" t="s">
        <v>17</v>
      </c>
      <c r="G18" s="11">
        <v>5</v>
      </c>
    </row>
    <row r="19" spans="2:9" ht="15" customHeight="1" x14ac:dyDescent="0.25">
      <c r="B19" s="11" t="s">
        <v>53</v>
      </c>
      <c r="C19" s="10">
        <v>32</v>
      </c>
      <c r="D19" s="11" t="s">
        <v>137</v>
      </c>
      <c r="E19" s="11" t="s">
        <v>19</v>
      </c>
      <c r="F19" s="11" t="s">
        <v>2</v>
      </c>
      <c r="G19" s="11">
        <v>5</v>
      </c>
    </row>
    <row r="20" spans="2:9" ht="15" customHeight="1" x14ac:dyDescent="0.25">
      <c r="B20" s="11" t="s">
        <v>54</v>
      </c>
      <c r="C20" s="10">
        <v>31</v>
      </c>
      <c r="D20" s="11" t="s">
        <v>137</v>
      </c>
      <c r="E20" s="11" t="s">
        <v>3</v>
      </c>
      <c r="F20" s="11" t="s">
        <v>145</v>
      </c>
      <c r="G20" s="11">
        <v>0</v>
      </c>
    </row>
    <row r="21" spans="2:9" ht="15" customHeight="1" x14ac:dyDescent="0.25">
      <c r="B21" s="11" t="s">
        <v>55</v>
      </c>
      <c r="C21" s="10">
        <v>36</v>
      </c>
      <c r="D21" s="11" t="s">
        <v>137</v>
      </c>
      <c r="E21" s="11" t="s">
        <v>18</v>
      </c>
      <c r="F21" s="11" t="s">
        <v>1</v>
      </c>
      <c r="G21" s="11">
        <v>5</v>
      </c>
    </row>
    <row r="22" spans="2:9" ht="15" customHeight="1" x14ac:dyDescent="0.25">
      <c r="B22" s="11" t="s">
        <v>56</v>
      </c>
      <c r="C22" s="10">
        <v>32</v>
      </c>
      <c r="D22" s="11" t="s">
        <v>137</v>
      </c>
      <c r="E22" s="11" t="s">
        <v>138</v>
      </c>
      <c r="F22" s="11" t="s">
        <v>139</v>
      </c>
      <c r="G22" s="11">
        <v>5</v>
      </c>
    </row>
    <row r="23" spans="2:9" ht="15" customHeight="1" x14ac:dyDescent="0.25">
      <c r="B23" s="11" t="s">
        <v>57</v>
      </c>
      <c r="C23" s="10">
        <v>33</v>
      </c>
      <c r="D23" s="11" t="s">
        <v>137</v>
      </c>
      <c r="E23" s="11" t="s">
        <v>22</v>
      </c>
      <c r="F23" s="11" t="s">
        <v>142</v>
      </c>
      <c r="G23" s="11">
        <v>5</v>
      </c>
    </row>
    <row r="24" spans="2:9" ht="15" customHeight="1" x14ac:dyDescent="0.25">
      <c r="B24" s="11" t="s">
        <v>58</v>
      </c>
      <c r="C24" s="10">
        <v>33</v>
      </c>
      <c r="D24" s="11" t="s">
        <v>137</v>
      </c>
      <c r="E24" s="11" t="s">
        <v>22</v>
      </c>
      <c r="F24" s="11" t="s">
        <v>142</v>
      </c>
      <c r="G24" s="11">
        <v>5</v>
      </c>
    </row>
    <row r="25" spans="2:9" ht="15" customHeight="1" x14ac:dyDescent="0.25">
      <c r="B25" s="11" t="s">
        <v>59</v>
      </c>
      <c r="C25" s="10">
        <v>36</v>
      </c>
      <c r="D25" s="11" t="s">
        <v>137</v>
      </c>
      <c r="E25" s="11" t="s">
        <v>18</v>
      </c>
      <c r="F25" s="11" t="s">
        <v>1</v>
      </c>
      <c r="G25" s="11">
        <v>5</v>
      </c>
    </row>
    <row r="26" spans="2:9" ht="15" customHeight="1" x14ac:dyDescent="0.25">
      <c r="B26" s="11" t="s">
        <v>60</v>
      </c>
      <c r="C26" s="10">
        <v>33</v>
      </c>
      <c r="D26" s="11" t="s">
        <v>137</v>
      </c>
      <c r="E26" s="11" t="s">
        <v>143</v>
      </c>
      <c r="F26" s="11" t="s">
        <v>144</v>
      </c>
      <c r="G26" s="11">
        <v>4</v>
      </c>
    </row>
    <row r="27" spans="2:9" ht="15" customHeight="1" x14ac:dyDescent="0.25">
      <c r="B27" s="11" t="s">
        <v>61</v>
      </c>
      <c r="C27" s="10">
        <v>31</v>
      </c>
      <c r="D27" s="11" t="s">
        <v>137</v>
      </c>
      <c r="E27" s="11" t="s">
        <v>16</v>
      </c>
      <c r="F27" s="11" t="s">
        <v>17</v>
      </c>
      <c r="G27" s="11">
        <v>4</v>
      </c>
    </row>
    <row r="28" spans="2:9" ht="15" customHeight="1" x14ac:dyDescent="0.25">
      <c r="B28" s="11" t="s">
        <v>62</v>
      </c>
      <c r="C28" s="10">
        <v>33</v>
      </c>
      <c r="D28" s="11" t="s">
        <v>137</v>
      </c>
      <c r="E28" s="11" t="s">
        <v>140</v>
      </c>
      <c r="F28" s="11" t="s">
        <v>141</v>
      </c>
      <c r="G28" s="11">
        <v>5</v>
      </c>
    </row>
    <row r="29" spans="2:9" ht="15" customHeight="1" x14ac:dyDescent="0.25">
      <c r="B29" s="11" t="s">
        <v>63</v>
      </c>
      <c r="C29" s="10">
        <v>32</v>
      </c>
      <c r="D29" s="11" t="s">
        <v>137</v>
      </c>
      <c r="E29" s="11" t="s">
        <v>143</v>
      </c>
      <c r="F29" s="11" t="s">
        <v>144</v>
      </c>
      <c r="G29" s="11">
        <v>4</v>
      </c>
    </row>
    <row r="30" spans="2:9" ht="15" customHeight="1" x14ac:dyDescent="0.25">
      <c r="B30" s="11" t="s">
        <v>64</v>
      </c>
      <c r="C30" s="10">
        <v>32</v>
      </c>
      <c r="D30" s="11" t="s">
        <v>137</v>
      </c>
      <c r="E30" s="11" t="s">
        <v>143</v>
      </c>
      <c r="F30" s="11" t="s">
        <v>144</v>
      </c>
      <c r="G30" s="11">
        <v>4</v>
      </c>
    </row>
    <row r="31" spans="2:9" ht="15" customHeight="1" x14ac:dyDescent="0.25">
      <c r="B31" s="11" t="s">
        <v>65</v>
      </c>
      <c r="C31" s="10">
        <v>31</v>
      </c>
      <c r="D31" s="11" t="s">
        <v>137</v>
      </c>
      <c r="E31" s="11" t="s">
        <v>16</v>
      </c>
      <c r="F31" s="11" t="s">
        <v>17</v>
      </c>
      <c r="G31" s="11">
        <v>4</v>
      </c>
    </row>
    <row r="32" spans="2:9" ht="15" customHeight="1" x14ac:dyDescent="0.25">
      <c r="B32" s="11" t="s">
        <v>66</v>
      </c>
      <c r="C32" s="10">
        <v>32</v>
      </c>
      <c r="D32" s="11" t="s">
        <v>137</v>
      </c>
      <c r="E32" s="11" t="s">
        <v>3</v>
      </c>
      <c r="F32" s="11" t="s">
        <v>145</v>
      </c>
      <c r="G32" s="11">
        <v>4</v>
      </c>
    </row>
    <row r="33" spans="2:9" ht="15" customHeight="1" x14ac:dyDescent="0.25">
      <c r="B33" s="11" t="s">
        <v>67</v>
      </c>
      <c r="C33" s="10">
        <v>36</v>
      </c>
      <c r="D33" s="11" t="s">
        <v>137</v>
      </c>
      <c r="E33" s="11" t="s">
        <v>143</v>
      </c>
      <c r="F33" s="11" t="s">
        <v>144</v>
      </c>
      <c r="G33" s="11">
        <v>4</v>
      </c>
    </row>
    <row r="34" spans="2:9" ht="15" customHeight="1" x14ac:dyDescent="0.25">
      <c r="B34" s="11" t="s">
        <v>68</v>
      </c>
      <c r="C34" s="10">
        <v>33</v>
      </c>
      <c r="D34" s="11" t="s">
        <v>137</v>
      </c>
      <c r="E34" s="11" t="s">
        <v>22</v>
      </c>
      <c r="F34" s="11" t="s">
        <v>142</v>
      </c>
      <c r="G34" s="11">
        <v>5</v>
      </c>
    </row>
    <row r="35" spans="2:9" ht="15" customHeight="1" x14ac:dyDescent="0.25">
      <c r="B35" s="11" t="s">
        <v>69</v>
      </c>
      <c r="C35" s="10">
        <v>36</v>
      </c>
      <c r="D35" s="11" t="s">
        <v>137</v>
      </c>
      <c r="E35" s="11" t="s">
        <v>23</v>
      </c>
      <c r="F35" s="11" t="s">
        <v>21</v>
      </c>
      <c r="G35" s="11">
        <v>5</v>
      </c>
    </row>
    <row r="36" spans="2:9" ht="15" customHeight="1" x14ac:dyDescent="0.25">
      <c r="B36" s="11" t="s">
        <v>70</v>
      </c>
      <c r="C36" s="10">
        <v>32</v>
      </c>
      <c r="D36" s="11" t="s">
        <v>137</v>
      </c>
      <c r="E36" s="11" t="s">
        <v>19</v>
      </c>
      <c r="F36" s="11" t="s">
        <v>2</v>
      </c>
      <c r="G36" s="11">
        <v>5</v>
      </c>
    </row>
    <row r="37" spans="2:9" ht="15" customHeight="1" x14ac:dyDescent="0.25">
      <c r="B37" s="11" t="s">
        <v>71</v>
      </c>
      <c r="C37" s="10">
        <v>31</v>
      </c>
      <c r="D37" s="11" t="s">
        <v>137</v>
      </c>
      <c r="E37" s="11" t="s">
        <v>3</v>
      </c>
      <c r="F37" s="11" t="s">
        <v>145</v>
      </c>
      <c r="G37" s="11">
        <v>5</v>
      </c>
    </row>
    <row r="38" spans="2:9" ht="15" customHeight="1" x14ac:dyDescent="0.25">
      <c r="B38" s="11" t="s">
        <v>72</v>
      </c>
      <c r="C38" s="10">
        <v>33</v>
      </c>
      <c r="D38" s="11" t="s">
        <v>137</v>
      </c>
      <c r="E38" s="11" t="s">
        <v>22</v>
      </c>
      <c r="F38" s="11" t="s">
        <v>142</v>
      </c>
      <c r="G38" s="11">
        <v>5</v>
      </c>
    </row>
    <row r="39" spans="2:9" ht="15" customHeight="1" x14ac:dyDescent="0.25">
      <c r="B39" s="11" t="s">
        <v>73</v>
      </c>
      <c r="C39" s="10">
        <v>33</v>
      </c>
      <c r="D39" s="11" t="s">
        <v>137</v>
      </c>
      <c r="E39" s="11" t="s">
        <v>22</v>
      </c>
      <c r="F39" s="11" t="s">
        <v>142</v>
      </c>
      <c r="G39" s="11">
        <v>5</v>
      </c>
    </row>
    <row r="40" spans="2:9" ht="15" customHeight="1" x14ac:dyDescent="0.25">
      <c r="B40" s="11" t="s">
        <v>74</v>
      </c>
      <c r="C40" s="10">
        <v>36</v>
      </c>
      <c r="D40" s="11" t="s">
        <v>137</v>
      </c>
      <c r="E40" s="11" t="s">
        <v>23</v>
      </c>
      <c r="F40" s="11" t="s">
        <v>21</v>
      </c>
      <c r="G40" s="11">
        <v>5</v>
      </c>
    </row>
    <row r="41" spans="2:9" ht="15" customHeight="1" x14ac:dyDescent="0.25">
      <c r="B41" s="11" t="s">
        <v>75</v>
      </c>
      <c r="C41" s="10">
        <v>36</v>
      </c>
      <c r="D41" s="11" t="s">
        <v>137</v>
      </c>
      <c r="E41" s="11" t="s">
        <v>23</v>
      </c>
      <c r="F41" s="11" t="s">
        <v>21</v>
      </c>
      <c r="G41" s="11">
        <v>5</v>
      </c>
    </row>
    <row r="42" spans="2:9" ht="15" customHeight="1" x14ac:dyDescent="0.25">
      <c r="B42" s="11" t="s">
        <v>76</v>
      </c>
      <c r="C42" s="10">
        <v>36</v>
      </c>
      <c r="D42" s="11" t="s">
        <v>137</v>
      </c>
      <c r="E42" s="11" t="s">
        <v>18</v>
      </c>
      <c r="F42" s="11" t="s">
        <v>1</v>
      </c>
      <c r="G42" s="11">
        <v>2</v>
      </c>
      <c r="I42" t="s">
        <v>151</v>
      </c>
    </row>
    <row r="43" spans="2:9" ht="15" customHeight="1" x14ac:dyDescent="0.25">
      <c r="B43" s="11" t="s">
        <v>77</v>
      </c>
      <c r="C43" s="10">
        <v>31</v>
      </c>
      <c r="D43" s="11" t="s">
        <v>137</v>
      </c>
      <c r="E43" s="11" t="s">
        <v>16</v>
      </c>
      <c r="F43" s="11" t="s">
        <v>17</v>
      </c>
      <c r="G43" s="11">
        <v>4</v>
      </c>
    </row>
    <row r="44" spans="2:9" ht="15" customHeight="1" x14ac:dyDescent="0.25">
      <c r="B44" s="11" t="s">
        <v>78</v>
      </c>
      <c r="C44" s="10">
        <v>32</v>
      </c>
      <c r="D44" s="11" t="s">
        <v>137</v>
      </c>
      <c r="E44" s="11" t="s">
        <v>3</v>
      </c>
      <c r="F44" s="11" t="s">
        <v>145</v>
      </c>
      <c r="G44" s="11">
        <v>5</v>
      </c>
    </row>
    <row r="45" spans="2:9" ht="15" customHeight="1" x14ac:dyDescent="0.25">
      <c r="B45" s="11" t="s">
        <v>78</v>
      </c>
      <c r="C45" s="10">
        <v>32</v>
      </c>
      <c r="D45" s="11" t="s">
        <v>137</v>
      </c>
      <c r="E45" s="11" t="s">
        <v>3</v>
      </c>
      <c r="F45" s="11" t="s">
        <v>145</v>
      </c>
      <c r="G45" s="11">
        <v>4</v>
      </c>
    </row>
    <row r="46" spans="2:9" ht="15" customHeight="1" x14ac:dyDescent="0.25">
      <c r="B46" s="11" t="s">
        <v>79</v>
      </c>
      <c r="C46" s="10">
        <v>32</v>
      </c>
      <c r="D46" s="11" t="s">
        <v>137</v>
      </c>
      <c r="E46" s="11" t="s">
        <v>3</v>
      </c>
      <c r="F46" s="11" t="s">
        <v>145</v>
      </c>
      <c r="G46" s="11">
        <v>3</v>
      </c>
    </row>
    <row r="47" spans="2:9" ht="15" customHeight="1" x14ac:dyDescent="0.25">
      <c r="B47" s="11" t="s">
        <v>80</v>
      </c>
      <c r="C47" s="10">
        <v>32</v>
      </c>
      <c r="D47" s="11" t="s">
        <v>137</v>
      </c>
      <c r="E47" s="11" t="s">
        <v>19</v>
      </c>
      <c r="F47" s="11" t="s">
        <v>2</v>
      </c>
      <c r="G47" s="11">
        <v>5</v>
      </c>
    </row>
    <row r="48" spans="2:9" ht="15" customHeight="1" x14ac:dyDescent="0.25">
      <c r="B48" s="11" t="s">
        <v>81</v>
      </c>
      <c r="C48" s="10">
        <v>36</v>
      </c>
      <c r="D48" s="11" t="s">
        <v>137</v>
      </c>
      <c r="E48" s="11" t="s">
        <v>18</v>
      </c>
      <c r="F48" s="11" t="s">
        <v>1</v>
      </c>
      <c r="G48" s="11">
        <v>5</v>
      </c>
    </row>
    <row r="49" spans="2:9" ht="15" customHeight="1" x14ac:dyDescent="0.25">
      <c r="B49" s="11" t="s">
        <v>82</v>
      </c>
      <c r="C49" s="10">
        <v>31</v>
      </c>
      <c r="D49" s="11" t="s">
        <v>137</v>
      </c>
      <c r="E49" s="11" t="s">
        <v>16</v>
      </c>
      <c r="F49" s="11" t="s">
        <v>17</v>
      </c>
      <c r="G49" s="11">
        <v>2</v>
      </c>
      <c r="I49" t="s">
        <v>149</v>
      </c>
    </row>
    <row r="50" spans="2:9" ht="15" customHeight="1" x14ac:dyDescent="0.25">
      <c r="B50" s="11" t="s">
        <v>83</v>
      </c>
      <c r="C50" s="10">
        <v>31</v>
      </c>
      <c r="D50" s="11" t="s">
        <v>137</v>
      </c>
      <c r="E50" s="11" t="s">
        <v>19</v>
      </c>
      <c r="F50" s="11" t="s">
        <v>2</v>
      </c>
      <c r="G50" s="11">
        <v>5</v>
      </c>
    </row>
    <row r="51" spans="2:9" ht="15" customHeight="1" x14ac:dyDescent="0.25">
      <c r="B51" s="11" t="s">
        <v>84</v>
      </c>
      <c r="C51" s="10">
        <v>36</v>
      </c>
      <c r="D51" s="11" t="s">
        <v>137</v>
      </c>
      <c r="E51" s="11" t="s">
        <v>23</v>
      </c>
      <c r="F51" s="11" t="s">
        <v>21</v>
      </c>
      <c r="G51" s="11">
        <v>5</v>
      </c>
    </row>
    <row r="52" spans="2:9" ht="15" customHeight="1" x14ac:dyDescent="0.25">
      <c r="B52" s="11" t="s">
        <v>85</v>
      </c>
      <c r="C52" s="10">
        <v>33</v>
      </c>
      <c r="D52" s="11" t="s">
        <v>137</v>
      </c>
      <c r="E52" s="11" t="s">
        <v>19</v>
      </c>
      <c r="F52" s="11" t="s">
        <v>2</v>
      </c>
      <c r="G52" s="11">
        <v>5</v>
      </c>
    </row>
    <row r="53" spans="2:9" ht="15" customHeight="1" x14ac:dyDescent="0.25">
      <c r="B53" s="11" t="s">
        <v>86</v>
      </c>
      <c r="C53" s="10">
        <v>32</v>
      </c>
      <c r="D53" s="11" t="s">
        <v>137</v>
      </c>
      <c r="E53" s="11" t="s">
        <v>143</v>
      </c>
      <c r="F53" s="11" t="s">
        <v>144</v>
      </c>
      <c r="G53" s="11">
        <v>4</v>
      </c>
    </row>
    <row r="54" spans="2:9" ht="15" customHeight="1" x14ac:dyDescent="0.25">
      <c r="B54" s="11" t="s">
        <v>20</v>
      </c>
      <c r="C54" s="10">
        <v>33</v>
      </c>
      <c r="D54" s="11" t="s">
        <v>137</v>
      </c>
      <c r="E54" s="11" t="s">
        <v>22</v>
      </c>
      <c r="F54" s="11" t="s">
        <v>142</v>
      </c>
      <c r="G54" s="11">
        <v>5</v>
      </c>
    </row>
    <row r="55" spans="2:9" ht="15" customHeight="1" x14ac:dyDescent="0.25">
      <c r="B55" s="11" t="s">
        <v>87</v>
      </c>
      <c r="C55" s="10">
        <v>33</v>
      </c>
      <c r="D55" s="11" t="s">
        <v>137</v>
      </c>
      <c r="E55" s="11" t="s">
        <v>22</v>
      </c>
      <c r="F55" s="11" t="s">
        <v>142</v>
      </c>
      <c r="G55" s="11">
        <v>5</v>
      </c>
    </row>
    <row r="56" spans="2:9" ht="15" customHeight="1" x14ac:dyDescent="0.25">
      <c r="B56" s="11" t="s">
        <v>88</v>
      </c>
      <c r="C56" s="10">
        <v>33</v>
      </c>
      <c r="D56" s="11" t="s">
        <v>137</v>
      </c>
      <c r="E56" s="11" t="s">
        <v>138</v>
      </c>
      <c r="F56" s="11" t="s">
        <v>139</v>
      </c>
      <c r="G56" s="11">
        <v>5</v>
      </c>
    </row>
    <row r="57" spans="2:9" ht="15" customHeight="1" x14ac:dyDescent="0.25">
      <c r="B57" s="11" t="s">
        <v>89</v>
      </c>
      <c r="C57" s="10">
        <v>36</v>
      </c>
      <c r="D57" s="11" t="s">
        <v>137</v>
      </c>
      <c r="E57" s="11" t="s">
        <v>18</v>
      </c>
      <c r="F57" s="11" t="s">
        <v>1</v>
      </c>
      <c r="G57" s="11">
        <v>5</v>
      </c>
    </row>
    <row r="58" spans="2:9" ht="15" customHeight="1" x14ac:dyDescent="0.25">
      <c r="B58" s="11" t="s">
        <v>90</v>
      </c>
      <c r="C58" s="10">
        <v>31</v>
      </c>
      <c r="D58" s="11" t="s">
        <v>137</v>
      </c>
      <c r="E58" s="11" t="s">
        <v>16</v>
      </c>
      <c r="F58" s="11" t="s">
        <v>17</v>
      </c>
      <c r="G58" s="11">
        <v>4</v>
      </c>
    </row>
    <row r="59" spans="2:9" ht="15" customHeight="1" x14ac:dyDescent="0.25">
      <c r="B59" s="11" t="s">
        <v>91</v>
      </c>
      <c r="C59" s="10">
        <v>33</v>
      </c>
      <c r="D59" s="11" t="s">
        <v>137</v>
      </c>
      <c r="E59" s="11" t="s">
        <v>22</v>
      </c>
      <c r="F59" s="11" t="s">
        <v>142</v>
      </c>
      <c r="G59" s="11">
        <v>5</v>
      </c>
    </row>
    <row r="60" spans="2:9" ht="15" customHeight="1" x14ac:dyDescent="0.25">
      <c r="B60" s="11" t="s">
        <v>92</v>
      </c>
      <c r="C60" s="10">
        <v>31</v>
      </c>
      <c r="D60" s="11" t="s">
        <v>137</v>
      </c>
      <c r="E60" s="11" t="s">
        <v>16</v>
      </c>
      <c r="F60" s="11" t="s">
        <v>17</v>
      </c>
      <c r="G60" s="11">
        <v>4</v>
      </c>
    </row>
    <row r="61" spans="2:9" ht="15" customHeight="1" x14ac:dyDescent="0.25">
      <c r="B61" s="11" t="s">
        <v>93</v>
      </c>
      <c r="C61" s="10">
        <v>31</v>
      </c>
      <c r="D61" s="11" t="s">
        <v>137</v>
      </c>
      <c r="E61" s="11" t="s">
        <v>16</v>
      </c>
      <c r="F61" s="11" t="s">
        <v>17</v>
      </c>
      <c r="G61" s="11">
        <v>4</v>
      </c>
    </row>
    <row r="62" spans="2:9" ht="15" customHeight="1" x14ac:dyDescent="0.25">
      <c r="B62" s="11" t="s">
        <v>94</v>
      </c>
      <c r="C62" s="10">
        <v>31</v>
      </c>
      <c r="D62" s="11" t="s">
        <v>137</v>
      </c>
      <c r="E62" s="11" t="s">
        <v>138</v>
      </c>
      <c r="F62" s="11" t="s">
        <v>139</v>
      </c>
      <c r="G62" s="11">
        <v>5</v>
      </c>
    </row>
    <row r="63" spans="2:9" ht="15" customHeight="1" x14ac:dyDescent="0.25">
      <c r="B63" s="11" t="s">
        <v>95</v>
      </c>
      <c r="C63" s="10">
        <v>31</v>
      </c>
      <c r="D63" s="11" t="s">
        <v>137</v>
      </c>
      <c r="E63" s="11" t="s">
        <v>138</v>
      </c>
      <c r="F63" s="11" t="s">
        <v>139</v>
      </c>
      <c r="G63" s="11">
        <v>0</v>
      </c>
    </row>
    <row r="64" spans="2:9" ht="15" customHeight="1" x14ac:dyDescent="0.25">
      <c r="B64" s="11" t="s">
        <v>96</v>
      </c>
      <c r="C64" s="10">
        <v>32</v>
      </c>
      <c r="D64" s="11" t="s">
        <v>137</v>
      </c>
      <c r="E64" s="11" t="s">
        <v>140</v>
      </c>
      <c r="F64" s="11" t="s">
        <v>141</v>
      </c>
      <c r="G64" s="11">
        <v>5</v>
      </c>
    </row>
    <row r="65" spans="2:9" ht="15" customHeight="1" x14ac:dyDescent="0.25">
      <c r="B65" s="11" t="s">
        <v>97</v>
      </c>
      <c r="C65" s="10">
        <v>31</v>
      </c>
      <c r="D65" s="11" t="s">
        <v>137</v>
      </c>
      <c r="E65" s="11" t="s">
        <v>138</v>
      </c>
      <c r="F65" s="11" t="s">
        <v>139</v>
      </c>
      <c r="G65" s="11">
        <v>5</v>
      </c>
    </row>
    <row r="66" spans="2:9" ht="15" customHeight="1" x14ac:dyDescent="0.25">
      <c r="B66" s="11" t="s">
        <v>98</v>
      </c>
      <c r="C66" s="10">
        <v>31</v>
      </c>
      <c r="D66" s="11" t="s">
        <v>137</v>
      </c>
      <c r="E66" s="11" t="s">
        <v>138</v>
      </c>
      <c r="F66" s="11" t="s">
        <v>139</v>
      </c>
      <c r="G66" s="11">
        <v>4</v>
      </c>
    </row>
    <row r="67" spans="2:9" ht="15" customHeight="1" x14ac:dyDescent="0.25">
      <c r="B67" s="11" t="s">
        <v>99</v>
      </c>
      <c r="C67" s="10">
        <v>36</v>
      </c>
      <c r="D67" s="11" t="s">
        <v>137</v>
      </c>
      <c r="E67" s="11" t="s">
        <v>18</v>
      </c>
      <c r="F67" s="11" t="s">
        <v>1</v>
      </c>
      <c r="G67" s="11">
        <v>4</v>
      </c>
    </row>
    <row r="68" spans="2:9" ht="15" customHeight="1" x14ac:dyDescent="0.25">
      <c r="B68" s="11" t="s">
        <v>100</v>
      </c>
      <c r="C68" s="10">
        <v>36</v>
      </c>
      <c r="D68" s="11" t="s">
        <v>137</v>
      </c>
      <c r="E68" s="11" t="s">
        <v>23</v>
      </c>
      <c r="F68" s="11" t="s">
        <v>21</v>
      </c>
      <c r="G68" s="11">
        <v>5</v>
      </c>
    </row>
    <row r="69" spans="2:9" ht="15" customHeight="1" x14ac:dyDescent="0.25">
      <c r="B69" s="11" t="s">
        <v>101</v>
      </c>
      <c r="C69" s="10">
        <v>31</v>
      </c>
      <c r="D69" s="11" t="s">
        <v>137</v>
      </c>
      <c r="E69" s="11" t="s">
        <v>138</v>
      </c>
      <c r="F69" s="11" t="s">
        <v>139</v>
      </c>
      <c r="G69" s="11">
        <v>4</v>
      </c>
    </row>
    <row r="70" spans="2:9" ht="15" customHeight="1" x14ac:dyDescent="0.25">
      <c r="B70" s="11" t="s">
        <v>102</v>
      </c>
      <c r="C70" s="10">
        <v>31</v>
      </c>
      <c r="D70" s="11" t="s">
        <v>137</v>
      </c>
      <c r="E70" s="11" t="s">
        <v>140</v>
      </c>
      <c r="F70" s="11" t="s">
        <v>141</v>
      </c>
      <c r="G70" s="11">
        <v>4</v>
      </c>
    </row>
    <row r="71" spans="2:9" ht="15" customHeight="1" x14ac:dyDescent="0.25">
      <c r="B71" s="11" t="s">
        <v>103</v>
      </c>
      <c r="C71" s="10">
        <v>32</v>
      </c>
      <c r="D71" s="11" t="s">
        <v>137</v>
      </c>
      <c r="E71" s="11" t="s">
        <v>3</v>
      </c>
      <c r="F71" s="11" t="s">
        <v>145</v>
      </c>
      <c r="G71" s="11">
        <v>2</v>
      </c>
      <c r="I71" t="s">
        <v>152</v>
      </c>
    </row>
    <row r="72" spans="2:9" ht="15" customHeight="1" x14ac:dyDescent="0.25">
      <c r="B72" s="11" t="s">
        <v>104</v>
      </c>
      <c r="C72" s="10">
        <v>33</v>
      </c>
      <c r="D72" s="11" t="s">
        <v>137</v>
      </c>
      <c r="E72" s="11" t="s">
        <v>143</v>
      </c>
      <c r="F72" s="11" t="s">
        <v>144</v>
      </c>
      <c r="G72" s="11">
        <v>4</v>
      </c>
    </row>
    <row r="73" spans="2:9" ht="15" customHeight="1" x14ac:dyDescent="0.25">
      <c r="B73" s="11" t="s">
        <v>105</v>
      </c>
      <c r="C73" s="10">
        <v>32</v>
      </c>
      <c r="D73" s="11" t="s">
        <v>137</v>
      </c>
      <c r="E73" s="11" t="s">
        <v>3</v>
      </c>
      <c r="F73" s="11" t="s">
        <v>145</v>
      </c>
      <c r="G73" s="11">
        <v>4</v>
      </c>
    </row>
    <row r="74" spans="2:9" ht="15" customHeight="1" x14ac:dyDescent="0.25">
      <c r="B74" s="11" t="s">
        <v>106</v>
      </c>
      <c r="C74" s="10">
        <v>36</v>
      </c>
      <c r="D74" s="11" t="s">
        <v>137</v>
      </c>
      <c r="E74" s="11" t="s">
        <v>23</v>
      </c>
      <c r="F74" s="11" t="s">
        <v>21</v>
      </c>
      <c r="G74" s="11">
        <v>5</v>
      </c>
    </row>
    <row r="75" spans="2:9" x14ac:dyDescent="0.25">
      <c r="B75" s="11" t="s">
        <v>107</v>
      </c>
      <c r="C75" s="10">
        <v>31</v>
      </c>
      <c r="D75" s="11" t="s">
        <v>137</v>
      </c>
      <c r="E75" s="11" t="s">
        <v>140</v>
      </c>
      <c r="F75" s="11" t="s">
        <v>141</v>
      </c>
      <c r="G75" s="11">
        <v>3</v>
      </c>
    </row>
    <row r="76" spans="2:9" x14ac:dyDescent="0.25">
      <c r="B76" s="11" t="s">
        <v>108</v>
      </c>
      <c r="C76" s="10">
        <v>36</v>
      </c>
      <c r="D76" s="11" t="s">
        <v>137</v>
      </c>
      <c r="E76" s="11" t="s">
        <v>18</v>
      </c>
      <c r="F76" s="11" t="s">
        <v>1</v>
      </c>
      <c r="G76" s="11">
        <v>4</v>
      </c>
    </row>
    <row r="77" spans="2:9" x14ac:dyDescent="0.25">
      <c r="B77" s="11" t="s">
        <v>109</v>
      </c>
      <c r="C77" s="10">
        <v>31</v>
      </c>
      <c r="D77" s="11" t="s">
        <v>137</v>
      </c>
      <c r="E77" s="11" t="s">
        <v>19</v>
      </c>
      <c r="F77" s="11" t="s">
        <v>2</v>
      </c>
      <c r="G77" s="11">
        <v>5</v>
      </c>
    </row>
    <row r="78" spans="2:9" x14ac:dyDescent="0.25">
      <c r="B78" s="11" t="s">
        <v>110</v>
      </c>
      <c r="C78" s="10">
        <v>31</v>
      </c>
      <c r="D78" s="11" t="s">
        <v>137</v>
      </c>
      <c r="E78" s="11" t="s">
        <v>16</v>
      </c>
      <c r="F78" s="11" t="s">
        <v>17</v>
      </c>
      <c r="G78" s="11">
        <v>5</v>
      </c>
    </row>
    <row r="79" spans="2:9" x14ac:dyDescent="0.25">
      <c r="B79" s="11" t="s">
        <v>111</v>
      </c>
      <c r="C79" s="10">
        <v>32</v>
      </c>
      <c r="D79" s="11" t="s">
        <v>137</v>
      </c>
      <c r="E79" s="11" t="s">
        <v>3</v>
      </c>
      <c r="F79" s="11" t="s">
        <v>145</v>
      </c>
      <c r="G79" s="11">
        <v>2</v>
      </c>
      <c r="I79" t="s">
        <v>153</v>
      </c>
    </row>
    <row r="80" spans="2:9" x14ac:dyDescent="0.25">
      <c r="B80" s="11" t="s">
        <v>112</v>
      </c>
      <c r="C80" s="10">
        <v>31</v>
      </c>
      <c r="D80" s="11" t="s">
        <v>137</v>
      </c>
      <c r="E80" s="11" t="s">
        <v>140</v>
      </c>
      <c r="F80" s="11" t="s">
        <v>141</v>
      </c>
      <c r="G80" s="11">
        <v>5</v>
      </c>
    </row>
    <row r="81" spans="2:9" x14ac:dyDescent="0.25">
      <c r="B81" s="11" t="s">
        <v>113</v>
      </c>
      <c r="C81" s="10">
        <v>31</v>
      </c>
      <c r="D81" s="11" t="s">
        <v>137</v>
      </c>
      <c r="E81" s="11" t="s">
        <v>140</v>
      </c>
      <c r="F81" s="11" t="s">
        <v>141</v>
      </c>
      <c r="G81" s="11">
        <v>5</v>
      </c>
    </row>
    <row r="82" spans="2:9" x14ac:dyDescent="0.25">
      <c r="B82" s="11" t="s">
        <v>114</v>
      </c>
      <c r="C82" s="10">
        <v>36</v>
      </c>
      <c r="D82" s="11" t="s">
        <v>137</v>
      </c>
      <c r="E82" s="11" t="s">
        <v>18</v>
      </c>
      <c r="F82" s="11" t="s">
        <v>1</v>
      </c>
      <c r="G82" s="11">
        <v>5</v>
      </c>
    </row>
    <row r="83" spans="2:9" x14ac:dyDescent="0.25">
      <c r="B83" s="11" t="s">
        <v>115</v>
      </c>
      <c r="C83" s="10">
        <v>33</v>
      </c>
      <c r="D83" s="11" t="s">
        <v>137</v>
      </c>
      <c r="E83" s="11" t="s">
        <v>22</v>
      </c>
      <c r="F83" s="11" t="s">
        <v>142</v>
      </c>
      <c r="G83" s="11">
        <v>5</v>
      </c>
    </row>
    <row r="84" spans="2:9" x14ac:dyDescent="0.25">
      <c r="B84" s="11" t="s">
        <v>116</v>
      </c>
      <c r="C84" s="10">
        <v>32</v>
      </c>
      <c r="D84" s="11" t="s">
        <v>137</v>
      </c>
      <c r="E84" s="11" t="s">
        <v>3</v>
      </c>
      <c r="F84" s="11" t="s">
        <v>145</v>
      </c>
      <c r="G84" s="11">
        <v>2</v>
      </c>
      <c r="I84" t="s">
        <v>154</v>
      </c>
    </row>
    <row r="85" spans="2:9" ht="15.75" customHeight="1" x14ac:dyDescent="0.25">
      <c r="B85" s="11" t="s">
        <v>117</v>
      </c>
      <c r="C85" s="10">
        <v>33</v>
      </c>
      <c r="D85" s="11" t="s">
        <v>137</v>
      </c>
      <c r="E85" s="11" t="s">
        <v>19</v>
      </c>
      <c r="F85" s="11" t="s">
        <v>2</v>
      </c>
      <c r="G85" s="11">
        <v>5</v>
      </c>
    </row>
    <row r="86" spans="2:9" x14ac:dyDescent="0.25">
      <c r="B86" s="11" t="s">
        <v>118</v>
      </c>
      <c r="C86" s="10">
        <v>32</v>
      </c>
      <c r="D86" s="11" t="s">
        <v>137</v>
      </c>
      <c r="E86" s="11" t="s">
        <v>3</v>
      </c>
      <c r="F86" s="11" t="s">
        <v>145</v>
      </c>
      <c r="G86" s="11">
        <v>2</v>
      </c>
      <c r="I86" t="s">
        <v>155</v>
      </c>
    </row>
    <row r="87" spans="2:9" x14ac:dyDescent="0.25">
      <c r="B87" s="11" t="s">
        <v>119</v>
      </c>
      <c r="C87" s="10">
        <v>32</v>
      </c>
      <c r="D87" s="11" t="s">
        <v>137</v>
      </c>
      <c r="E87" s="11" t="s">
        <v>19</v>
      </c>
      <c r="F87" s="11" t="s">
        <v>2</v>
      </c>
      <c r="G87" s="11">
        <v>5</v>
      </c>
    </row>
    <row r="88" spans="2:9" x14ac:dyDescent="0.25">
      <c r="B88" s="11" t="s">
        <v>120</v>
      </c>
      <c r="C88" s="10">
        <v>33</v>
      </c>
      <c r="D88" s="11" t="s">
        <v>137</v>
      </c>
      <c r="E88" s="11" t="s">
        <v>143</v>
      </c>
      <c r="F88" s="11" t="s">
        <v>144</v>
      </c>
      <c r="G88" s="11">
        <v>4</v>
      </c>
    </row>
    <row r="89" spans="2:9" x14ac:dyDescent="0.25">
      <c r="B89" s="11" t="s">
        <v>121</v>
      </c>
      <c r="C89" s="10">
        <v>33</v>
      </c>
      <c r="D89" s="11" t="s">
        <v>137</v>
      </c>
      <c r="E89" s="11" t="s">
        <v>19</v>
      </c>
      <c r="F89" s="11" t="s">
        <v>2</v>
      </c>
      <c r="G89" s="11">
        <v>5</v>
      </c>
    </row>
    <row r="90" spans="2:9" x14ac:dyDescent="0.25">
      <c r="B90" s="11" t="s">
        <v>122</v>
      </c>
      <c r="C90" s="10">
        <v>32</v>
      </c>
      <c r="D90" s="11" t="s">
        <v>137</v>
      </c>
      <c r="E90" s="11" t="s">
        <v>143</v>
      </c>
      <c r="F90" s="11" t="s">
        <v>144</v>
      </c>
      <c r="G90" s="11">
        <v>4</v>
      </c>
    </row>
    <row r="91" spans="2:9" x14ac:dyDescent="0.25">
      <c r="B91" s="11" t="s">
        <v>123</v>
      </c>
      <c r="C91" s="10">
        <v>33</v>
      </c>
      <c r="D91" s="11" t="s">
        <v>137</v>
      </c>
      <c r="E91" s="11" t="s">
        <v>19</v>
      </c>
      <c r="F91" s="11" t="s">
        <v>2</v>
      </c>
      <c r="G91" s="11">
        <v>5</v>
      </c>
    </row>
    <row r="92" spans="2:9" x14ac:dyDescent="0.25">
      <c r="B92" s="11" t="s">
        <v>124</v>
      </c>
      <c r="C92" s="10">
        <v>33</v>
      </c>
      <c r="D92" s="11" t="s">
        <v>137</v>
      </c>
      <c r="E92" s="11" t="s">
        <v>140</v>
      </c>
      <c r="F92" s="11" t="s">
        <v>141</v>
      </c>
      <c r="G92" s="11">
        <v>5</v>
      </c>
    </row>
    <row r="93" spans="2:9" x14ac:dyDescent="0.25">
      <c r="B93" s="11" t="s">
        <v>125</v>
      </c>
      <c r="C93" s="10">
        <v>32</v>
      </c>
      <c r="D93" s="11" t="s">
        <v>137</v>
      </c>
      <c r="E93" s="11" t="s">
        <v>138</v>
      </c>
      <c r="F93" s="11" t="s">
        <v>139</v>
      </c>
      <c r="G93" s="11">
        <v>4</v>
      </c>
    </row>
    <row r="94" spans="2:9" x14ac:dyDescent="0.25">
      <c r="B94" s="11" t="s">
        <v>126</v>
      </c>
      <c r="C94" s="10">
        <v>32</v>
      </c>
      <c r="D94" s="11" t="s">
        <v>137</v>
      </c>
      <c r="E94" s="11" t="s">
        <v>138</v>
      </c>
      <c r="F94" s="11" t="s">
        <v>139</v>
      </c>
      <c r="G94" s="11">
        <v>5</v>
      </c>
    </row>
    <row r="95" spans="2:9" x14ac:dyDescent="0.25">
      <c r="B95" s="11" t="s">
        <v>127</v>
      </c>
      <c r="C95" s="10">
        <v>36</v>
      </c>
      <c r="D95" s="11" t="s">
        <v>137</v>
      </c>
      <c r="E95" s="11" t="s">
        <v>18</v>
      </c>
      <c r="F95" s="11" t="s">
        <v>1</v>
      </c>
      <c r="G95" s="11">
        <v>5</v>
      </c>
    </row>
    <row r="96" spans="2:9" x14ac:dyDescent="0.25">
      <c r="B96" s="11" t="s">
        <v>128</v>
      </c>
      <c r="C96" s="10">
        <v>32</v>
      </c>
      <c r="D96" s="11" t="s">
        <v>137</v>
      </c>
      <c r="E96" s="11" t="s">
        <v>143</v>
      </c>
      <c r="F96" s="11" t="s">
        <v>144</v>
      </c>
      <c r="G96" s="11">
        <v>4</v>
      </c>
    </row>
    <row r="97" spans="2:7" x14ac:dyDescent="0.25">
      <c r="B97" s="11" t="s">
        <v>129</v>
      </c>
      <c r="C97" s="10">
        <v>36</v>
      </c>
      <c r="D97" s="11" t="s">
        <v>137</v>
      </c>
      <c r="E97" s="11" t="s">
        <v>18</v>
      </c>
      <c r="F97" s="11" t="s">
        <v>1</v>
      </c>
      <c r="G97" s="11">
        <v>3</v>
      </c>
    </row>
    <row r="98" spans="2:7" x14ac:dyDescent="0.25">
      <c r="B98" s="11" t="s">
        <v>130</v>
      </c>
      <c r="C98" s="10">
        <v>32</v>
      </c>
      <c r="D98" s="11" t="s">
        <v>137</v>
      </c>
      <c r="E98" s="11" t="s">
        <v>140</v>
      </c>
      <c r="F98" s="11" t="s">
        <v>141</v>
      </c>
      <c r="G98" s="11">
        <v>5</v>
      </c>
    </row>
    <row r="99" spans="2:7" x14ac:dyDescent="0.25">
      <c r="B99" s="11" t="s">
        <v>131</v>
      </c>
      <c r="C99" s="10">
        <v>36</v>
      </c>
      <c r="D99" s="11" t="s">
        <v>137</v>
      </c>
      <c r="E99" s="11" t="s">
        <v>23</v>
      </c>
      <c r="F99" s="11" t="s">
        <v>21</v>
      </c>
      <c r="G99" s="11">
        <v>5</v>
      </c>
    </row>
    <row r="100" spans="2:7" x14ac:dyDescent="0.25">
      <c r="B100" s="11" t="s">
        <v>132</v>
      </c>
      <c r="C100" s="10">
        <v>33</v>
      </c>
      <c r="D100" s="11" t="s">
        <v>137</v>
      </c>
      <c r="E100" s="11" t="s">
        <v>3</v>
      </c>
      <c r="F100" s="11" t="s">
        <v>145</v>
      </c>
      <c r="G100" s="11">
        <v>4</v>
      </c>
    </row>
    <row r="101" spans="2:7" x14ac:dyDescent="0.25">
      <c r="B101" s="11" t="s">
        <v>133</v>
      </c>
      <c r="C101" s="10">
        <v>32</v>
      </c>
      <c r="D101" s="11" t="s">
        <v>137</v>
      </c>
      <c r="E101" s="11" t="s">
        <v>140</v>
      </c>
      <c r="F101" s="11" t="s">
        <v>141</v>
      </c>
      <c r="G101" s="11">
        <v>4</v>
      </c>
    </row>
    <row r="102" spans="2:7" x14ac:dyDescent="0.25">
      <c r="B102" s="11" t="s">
        <v>134</v>
      </c>
      <c r="C102" s="10">
        <v>32</v>
      </c>
      <c r="D102" s="11" t="s">
        <v>137</v>
      </c>
      <c r="E102" s="11" t="s">
        <v>143</v>
      </c>
      <c r="F102" s="11" t="s">
        <v>144</v>
      </c>
      <c r="G102" s="11">
        <v>4</v>
      </c>
    </row>
    <row r="103" spans="2:7" x14ac:dyDescent="0.25">
      <c r="B103" s="11" t="s">
        <v>135</v>
      </c>
      <c r="C103" s="10">
        <v>33</v>
      </c>
      <c r="D103" s="11" t="s">
        <v>137</v>
      </c>
      <c r="E103" s="11" t="s">
        <v>143</v>
      </c>
      <c r="F103" s="11" t="s">
        <v>144</v>
      </c>
      <c r="G103" s="11">
        <v>4</v>
      </c>
    </row>
    <row r="104" spans="2:7" x14ac:dyDescent="0.25">
      <c r="B104" s="11" t="s">
        <v>136</v>
      </c>
      <c r="C104" s="10">
        <v>36</v>
      </c>
      <c r="D104" s="11" t="s">
        <v>137</v>
      </c>
      <c r="E104" s="11" t="s">
        <v>18</v>
      </c>
      <c r="F104" s="11" t="s">
        <v>1</v>
      </c>
      <c r="G104" s="11">
        <v>5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13"/>
  <sheetViews>
    <sheetView workbookViewId="0">
      <selection activeCell="E29" sqref="E29"/>
    </sheetView>
  </sheetViews>
  <sheetFormatPr defaultRowHeight="15" x14ac:dyDescent="0.25"/>
  <cols>
    <col min="1" max="1" width="19.28515625" bestFit="1" customWidth="1"/>
    <col min="2" max="2" width="25" bestFit="1" customWidth="1"/>
  </cols>
  <sheetData>
    <row r="2" spans="1:2" x14ac:dyDescent="0.25">
      <c r="A2" t="s">
        <v>12</v>
      </c>
    </row>
    <row r="3" spans="1:2" x14ac:dyDescent="0.25">
      <c r="A3" s="3" t="s">
        <v>9</v>
      </c>
      <c r="B3" t="s">
        <v>11</v>
      </c>
    </row>
    <row r="4" spans="1:2" x14ac:dyDescent="0.25">
      <c r="A4" s="4" t="s">
        <v>3</v>
      </c>
      <c r="B4" s="6">
        <v>3.0833333333333335</v>
      </c>
    </row>
    <row r="5" spans="1:2" x14ac:dyDescent="0.25">
      <c r="A5" s="4" t="s">
        <v>138</v>
      </c>
      <c r="B5" s="6">
        <v>4.0999999999999996</v>
      </c>
    </row>
    <row r="6" spans="1:2" x14ac:dyDescent="0.25">
      <c r="A6" s="4" t="s">
        <v>140</v>
      </c>
      <c r="B6" s="6">
        <v>4.384615384615385</v>
      </c>
    </row>
    <row r="7" spans="1:2" x14ac:dyDescent="0.25">
      <c r="A7" s="4" t="s">
        <v>143</v>
      </c>
      <c r="B7" s="6">
        <v>4</v>
      </c>
    </row>
    <row r="8" spans="1:2" x14ac:dyDescent="0.25">
      <c r="A8" s="4" t="s">
        <v>16</v>
      </c>
      <c r="B8" s="6">
        <v>3.9090909090909092</v>
      </c>
    </row>
    <row r="9" spans="1:2" x14ac:dyDescent="0.25">
      <c r="A9" s="4" t="s">
        <v>18</v>
      </c>
      <c r="B9" s="6">
        <v>4.333333333333333</v>
      </c>
    </row>
    <row r="10" spans="1:2" x14ac:dyDescent="0.25">
      <c r="A10" s="4" t="s">
        <v>19</v>
      </c>
      <c r="B10" s="6">
        <v>5</v>
      </c>
    </row>
    <row r="11" spans="1:2" x14ac:dyDescent="0.25">
      <c r="A11" s="4" t="s">
        <v>22</v>
      </c>
      <c r="B11" s="6">
        <v>4.5</v>
      </c>
    </row>
    <row r="12" spans="1:2" x14ac:dyDescent="0.25">
      <c r="A12" s="4" t="s">
        <v>23</v>
      </c>
      <c r="B12" s="6">
        <v>5</v>
      </c>
    </row>
    <row r="13" spans="1:2" x14ac:dyDescent="0.25">
      <c r="A13" s="4" t="s">
        <v>10</v>
      </c>
      <c r="B13" s="6">
        <v>4.2524271844660193</v>
      </c>
    </row>
  </sheetData>
  <pageMargins left="0.7" right="0.7" top="0.75" bottom="0.75" header="0.3" footer="0.3"/>
  <pageSetup paperSize="9" orientation="portrait" verticalDpi="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9"/>
  <sheetViews>
    <sheetView zoomScaleNormal="100" workbookViewId="0">
      <selection activeCell="C12" sqref="C12"/>
    </sheetView>
  </sheetViews>
  <sheetFormatPr defaultRowHeight="15" x14ac:dyDescent="0.25"/>
  <cols>
    <col min="1" max="1" width="17.28515625" customWidth="1"/>
    <col min="2" max="2" width="27.5703125" customWidth="1"/>
    <col min="3" max="3" width="17.85546875" customWidth="1"/>
    <col min="4" max="4" width="3" customWidth="1"/>
    <col min="5" max="5" width="11.85546875" bestFit="1" customWidth="1"/>
  </cols>
  <sheetData>
    <row r="2" spans="1:5" x14ac:dyDescent="0.25">
      <c r="A2" t="s">
        <v>14</v>
      </c>
    </row>
    <row r="3" spans="1:5" x14ac:dyDescent="0.25">
      <c r="A3" s="3" t="s">
        <v>9</v>
      </c>
      <c r="B3" t="s">
        <v>13</v>
      </c>
    </row>
    <row r="4" spans="1:5" x14ac:dyDescent="0.25">
      <c r="A4" s="4">
        <v>3</v>
      </c>
      <c r="B4" s="5">
        <v>4</v>
      </c>
      <c r="C4" s="7">
        <f>GETPIVOTDATA("Оценка",$A$3,"Оценка",3)/GETPIVOTDATA("Оценка",$A$3)</f>
        <v>3.8834951456310676E-2</v>
      </c>
    </row>
    <row r="5" spans="1:5" x14ac:dyDescent="0.25">
      <c r="A5" s="4">
        <v>4</v>
      </c>
      <c r="B5" s="5">
        <v>33</v>
      </c>
      <c r="C5" s="7">
        <f>GETPIVOTDATA("Оценка",$A$3,"Оценка",4)/GETPIVOTDATA("Оценка",$A$3)</f>
        <v>0.32038834951456313</v>
      </c>
    </row>
    <row r="6" spans="1:5" x14ac:dyDescent="0.25">
      <c r="A6" s="4">
        <v>5</v>
      </c>
      <c r="B6" s="5">
        <v>56</v>
      </c>
      <c r="C6" s="7">
        <f>GETPIVOTDATA("Оценка",$A$3,"Оценка",5)/GETPIVOTDATA("Оценка",$A$3)</f>
        <v>0.5436893203883495</v>
      </c>
    </row>
    <row r="7" spans="1:5" x14ac:dyDescent="0.25">
      <c r="A7" s="4">
        <v>2</v>
      </c>
      <c r="B7" s="5">
        <v>7</v>
      </c>
      <c r="C7" s="9">
        <f>GETPIVOTDATA("Оценка",$A$3,"Оценка",2)/GETPIVOTDATA("Оценка",$A$3)</f>
        <v>6.7961165048543687E-2</v>
      </c>
      <c r="E7" s="9">
        <f>C5+C6</f>
        <v>0.86407766990291268</v>
      </c>
    </row>
    <row r="8" spans="1:5" x14ac:dyDescent="0.25">
      <c r="A8" s="4">
        <v>0</v>
      </c>
      <c r="B8" s="5">
        <v>3</v>
      </c>
    </row>
    <row r="9" spans="1:5" x14ac:dyDescent="0.25">
      <c r="A9" s="4" t="s">
        <v>10</v>
      </c>
      <c r="B9" s="5">
        <v>103</v>
      </c>
    </row>
  </sheetData>
  <pageMargins left="0.7" right="0.7" top="0.75" bottom="0.75" header="0.3" footer="0.3"/>
  <pageSetup paperSize="9" orientation="portrait" horizontalDpi="1200" verticalDpi="1200" r:id="rId2"/>
  <drawing r:id="rId3"/>
  <extLst>
    <ext xmlns:x14="http://schemas.microsoft.com/office/spreadsheetml/2009/9/main" uri="{A8765BA9-456A-4dab-B4F3-ACF838C121DE}">
      <x14:slicerList>
        <x14:slicer r:id="rId4"/>
      </x14:slicerList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E9"/>
  <sheetViews>
    <sheetView workbookViewId="0">
      <selection activeCell="F6" sqref="F6"/>
    </sheetView>
  </sheetViews>
  <sheetFormatPr defaultRowHeight="15" x14ac:dyDescent="0.25"/>
  <cols>
    <col min="1" max="1" width="17.28515625" customWidth="1"/>
    <col min="2" max="2" width="25" customWidth="1"/>
    <col min="3" max="3" width="9.28515625" customWidth="1"/>
    <col min="4" max="4" width="3" customWidth="1"/>
    <col min="5" max="5" width="11.85546875" bestFit="1" customWidth="1"/>
  </cols>
  <sheetData>
    <row r="2" spans="1:5" x14ac:dyDescent="0.25">
      <c r="A2" t="s">
        <v>14</v>
      </c>
    </row>
    <row r="3" spans="1:5" x14ac:dyDescent="0.25">
      <c r="A3" s="3" t="s">
        <v>9</v>
      </c>
      <c r="B3" t="s">
        <v>11</v>
      </c>
    </row>
    <row r="4" spans="1:5" x14ac:dyDescent="0.25">
      <c r="A4" s="4">
        <v>3</v>
      </c>
      <c r="B4" s="5">
        <v>3</v>
      </c>
      <c r="C4" s="7"/>
    </row>
    <row r="5" spans="1:5" x14ac:dyDescent="0.25">
      <c r="A5" s="4">
        <v>4</v>
      </c>
      <c r="B5" s="5">
        <v>4</v>
      </c>
      <c r="C5" s="7"/>
    </row>
    <row r="6" spans="1:5" x14ac:dyDescent="0.25">
      <c r="A6" s="4">
        <v>5</v>
      </c>
      <c r="B6" s="5">
        <v>5</v>
      </c>
      <c r="C6" s="7"/>
    </row>
    <row r="7" spans="1:5" x14ac:dyDescent="0.25">
      <c r="A7" s="4">
        <v>2</v>
      </c>
      <c r="B7" s="5">
        <v>2</v>
      </c>
      <c r="C7" s="8">
        <f>GETPIVOTDATA("Оценка",$A$3)</f>
        <v>4.2524271844660193</v>
      </c>
      <c r="E7" s="9"/>
    </row>
    <row r="8" spans="1:5" x14ac:dyDescent="0.25">
      <c r="A8" s="4">
        <v>0</v>
      </c>
      <c r="B8" s="5">
        <v>0</v>
      </c>
    </row>
    <row r="9" spans="1:5" x14ac:dyDescent="0.25">
      <c r="A9" s="4" t="s">
        <v>10</v>
      </c>
      <c r="B9" s="8">
        <v>4.2524271844660193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D106"/>
  <sheetViews>
    <sheetView workbookViewId="0">
      <selection activeCell="A17" sqref="A17"/>
    </sheetView>
  </sheetViews>
  <sheetFormatPr defaultRowHeight="15" x14ac:dyDescent="0.25"/>
  <cols>
    <col min="1" max="1" width="17.28515625" customWidth="1"/>
    <col min="2" max="2" width="25" customWidth="1"/>
    <col min="3" max="3" width="4" customWidth="1"/>
    <col min="4" max="4" width="15" customWidth="1"/>
    <col min="5" max="5" width="76.140625" customWidth="1"/>
    <col min="6" max="6" width="32.5703125" customWidth="1"/>
    <col min="7" max="7" width="31.28515625" customWidth="1"/>
    <col min="8" max="8" width="58.140625" customWidth="1"/>
    <col min="9" max="9" width="25" customWidth="1"/>
    <col min="10" max="10" width="58.28515625" customWidth="1"/>
    <col min="11" max="11" width="39.7109375" customWidth="1"/>
    <col min="12" max="12" width="42.140625" customWidth="1"/>
    <col min="13" max="13" width="47.7109375" customWidth="1"/>
    <col min="14" max="14" width="31.85546875" customWidth="1"/>
    <col min="15" max="15" width="38.42578125" customWidth="1"/>
    <col min="16" max="16" width="34.85546875" customWidth="1"/>
    <col min="17" max="17" width="27.28515625" customWidth="1"/>
    <col min="18" max="18" width="32.5703125" customWidth="1"/>
    <col min="19" max="19" width="45.85546875" customWidth="1"/>
    <col min="20" max="20" width="47" bestFit="1" customWidth="1"/>
    <col min="21" max="21" width="60.85546875" bestFit="1" customWidth="1"/>
    <col min="22" max="22" width="39.42578125" customWidth="1"/>
    <col min="23" max="24" width="31.28515625" customWidth="1"/>
    <col min="25" max="25" width="12" customWidth="1"/>
    <col min="26" max="26" width="42.140625" bestFit="1" customWidth="1"/>
    <col min="27" max="27" width="47.7109375" bestFit="1" customWidth="1"/>
    <col min="28" max="28" width="16.28515625" bestFit="1" customWidth="1"/>
    <col min="29" max="30" width="25.7109375" bestFit="1" customWidth="1"/>
    <col min="31" max="31" width="16.28515625" bestFit="1" customWidth="1"/>
    <col min="32" max="32" width="25.7109375" bestFit="1" customWidth="1"/>
    <col min="33" max="33" width="16.28515625" bestFit="1" customWidth="1"/>
    <col min="34" max="34" width="31.85546875" bestFit="1" customWidth="1"/>
    <col min="35" max="35" width="16.28515625" bestFit="1" customWidth="1"/>
    <col min="36" max="36" width="24.5703125" bestFit="1" customWidth="1"/>
    <col min="37" max="37" width="15.28515625" bestFit="1" customWidth="1"/>
    <col min="38" max="38" width="28.7109375" bestFit="1" customWidth="1"/>
    <col min="39" max="39" width="38.42578125" bestFit="1" customWidth="1"/>
    <col min="40" max="40" width="34.85546875" bestFit="1" customWidth="1"/>
    <col min="41" max="41" width="20.28515625" bestFit="1" customWidth="1"/>
    <col min="42" max="42" width="36" bestFit="1" customWidth="1"/>
    <col min="43" max="43" width="27.28515625" bestFit="1" customWidth="1"/>
    <col min="44" max="44" width="30.5703125" bestFit="1" customWidth="1"/>
    <col min="45" max="45" width="32.5703125" bestFit="1" customWidth="1"/>
    <col min="46" max="46" width="45.85546875" bestFit="1" customWidth="1"/>
    <col min="47" max="47" width="47" bestFit="1" customWidth="1"/>
    <col min="48" max="48" width="60.85546875" bestFit="1" customWidth="1"/>
    <col min="49" max="49" width="25.7109375" bestFit="1" customWidth="1"/>
    <col min="50" max="50" width="43.140625" bestFit="1" customWidth="1"/>
    <col min="51" max="51" width="39.42578125" bestFit="1" customWidth="1"/>
    <col min="52" max="53" width="31.28515625" bestFit="1" customWidth="1"/>
    <col min="54" max="54" width="30.28515625" bestFit="1" customWidth="1"/>
    <col min="55" max="55" width="11.85546875" bestFit="1" customWidth="1"/>
  </cols>
  <sheetData>
    <row r="2" spans="1:4" x14ac:dyDescent="0.25">
      <c r="A2" t="s">
        <v>15</v>
      </c>
    </row>
    <row r="3" spans="1:4" x14ac:dyDescent="0.25">
      <c r="A3" s="3" t="s">
        <v>9</v>
      </c>
      <c r="B3" t="s">
        <v>11</v>
      </c>
      <c r="D3" s="8">
        <f>GETPIVOTDATA("Оценка",$A$3)</f>
        <v>4.2524271844660193</v>
      </c>
    </row>
    <row r="4" spans="1:4" x14ac:dyDescent="0.25">
      <c r="A4" s="4" t="s">
        <v>38</v>
      </c>
      <c r="B4" s="5">
        <v>0</v>
      </c>
    </row>
    <row r="5" spans="1:4" x14ac:dyDescent="0.25">
      <c r="A5" s="4" t="s">
        <v>95</v>
      </c>
      <c r="B5" s="5">
        <v>0</v>
      </c>
    </row>
    <row r="6" spans="1:4" x14ac:dyDescent="0.25">
      <c r="A6" s="4" t="s">
        <v>54</v>
      </c>
      <c r="B6" s="5">
        <v>0</v>
      </c>
    </row>
    <row r="7" spans="1:4" x14ac:dyDescent="0.25">
      <c r="A7" s="4" t="s">
        <v>82</v>
      </c>
      <c r="B7" s="5">
        <v>2</v>
      </c>
    </row>
    <row r="8" spans="1:4" x14ac:dyDescent="0.25">
      <c r="A8" s="4" t="s">
        <v>76</v>
      </c>
      <c r="B8" s="5">
        <v>2</v>
      </c>
    </row>
    <row r="9" spans="1:4" x14ac:dyDescent="0.25">
      <c r="A9" s="4" t="s">
        <v>103</v>
      </c>
      <c r="B9" s="5">
        <v>2</v>
      </c>
    </row>
    <row r="10" spans="1:4" x14ac:dyDescent="0.25">
      <c r="A10" s="4" t="s">
        <v>51</v>
      </c>
      <c r="B10" s="5">
        <v>2</v>
      </c>
    </row>
    <row r="11" spans="1:4" x14ac:dyDescent="0.25">
      <c r="A11" s="4" t="s">
        <v>111</v>
      </c>
      <c r="B11" s="5">
        <v>2</v>
      </c>
    </row>
    <row r="12" spans="1:4" x14ac:dyDescent="0.25">
      <c r="A12" s="4" t="s">
        <v>118</v>
      </c>
      <c r="B12" s="5">
        <v>2</v>
      </c>
    </row>
    <row r="13" spans="1:4" x14ac:dyDescent="0.25">
      <c r="A13" s="4" t="s">
        <v>116</v>
      </c>
      <c r="B13" s="5">
        <v>2</v>
      </c>
    </row>
    <row r="14" spans="1:4" x14ac:dyDescent="0.25">
      <c r="A14" s="4" t="s">
        <v>79</v>
      </c>
      <c r="B14" s="5">
        <v>3</v>
      </c>
    </row>
    <row r="15" spans="1:4" x14ac:dyDescent="0.25">
      <c r="A15" s="4" t="s">
        <v>40</v>
      </c>
      <c r="B15" s="5">
        <v>3</v>
      </c>
    </row>
    <row r="16" spans="1:4" x14ac:dyDescent="0.25">
      <c r="A16" s="4" t="s">
        <v>129</v>
      </c>
      <c r="B16" s="5">
        <v>3</v>
      </c>
    </row>
    <row r="17" spans="1:2" x14ac:dyDescent="0.25">
      <c r="A17" s="4" t="s">
        <v>107</v>
      </c>
      <c r="B17" s="5">
        <v>3</v>
      </c>
    </row>
    <row r="18" spans="1:2" x14ac:dyDescent="0.25">
      <c r="A18" s="4" t="s">
        <v>90</v>
      </c>
      <c r="B18" s="5">
        <v>4</v>
      </c>
    </row>
    <row r="19" spans="1:2" x14ac:dyDescent="0.25">
      <c r="A19" s="4" t="s">
        <v>101</v>
      </c>
      <c r="B19" s="5">
        <v>4</v>
      </c>
    </row>
    <row r="20" spans="1:2" x14ac:dyDescent="0.25">
      <c r="A20" s="4" t="s">
        <v>49</v>
      </c>
      <c r="B20" s="5">
        <v>4</v>
      </c>
    </row>
    <row r="21" spans="1:2" x14ac:dyDescent="0.25">
      <c r="A21" s="4" t="s">
        <v>65</v>
      </c>
      <c r="B21" s="5">
        <v>4</v>
      </c>
    </row>
    <row r="22" spans="1:2" x14ac:dyDescent="0.25">
      <c r="A22" s="4" t="s">
        <v>104</v>
      </c>
      <c r="B22" s="5">
        <v>4</v>
      </c>
    </row>
    <row r="23" spans="1:2" x14ac:dyDescent="0.25">
      <c r="A23" s="4" t="s">
        <v>67</v>
      </c>
      <c r="B23" s="5">
        <v>4</v>
      </c>
    </row>
    <row r="24" spans="1:2" x14ac:dyDescent="0.25">
      <c r="A24" s="4" t="s">
        <v>105</v>
      </c>
      <c r="B24" s="5">
        <v>4</v>
      </c>
    </row>
    <row r="25" spans="1:2" x14ac:dyDescent="0.25">
      <c r="A25" s="4" t="s">
        <v>77</v>
      </c>
      <c r="B25" s="5">
        <v>4</v>
      </c>
    </row>
    <row r="26" spans="1:2" x14ac:dyDescent="0.25">
      <c r="A26" s="4" t="s">
        <v>37</v>
      </c>
      <c r="B26" s="5">
        <v>4</v>
      </c>
    </row>
    <row r="27" spans="1:2" x14ac:dyDescent="0.25">
      <c r="A27" s="4" t="s">
        <v>45</v>
      </c>
      <c r="B27" s="5">
        <v>4</v>
      </c>
    </row>
    <row r="28" spans="1:2" x14ac:dyDescent="0.25">
      <c r="A28" s="4" t="s">
        <v>108</v>
      </c>
      <c r="B28" s="5">
        <v>4</v>
      </c>
    </row>
    <row r="29" spans="1:2" x14ac:dyDescent="0.25">
      <c r="A29" s="4" t="s">
        <v>86</v>
      </c>
      <c r="B29" s="5">
        <v>4</v>
      </c>
    </row>
    <row r="30" spans="1:2" x14ac:dyDescent="0.25">
      <c r="A30" s="4" t="s">
        <v>102</v>
      </c>
      <c r="B30" s="5">
        <v>4</v>
      </c>
    </row>
    <row r="31" spans="1:2" x14ac:dyDescent="0.25">
      <c r="A31" s="4" t="s">
        <v>92</v>
      </c>
      <c r="B31" s="5">
        <v>4</v>
      </c>
    </row>
    <row r="32" spans="1:2" x14ac:dyDescent="0.25">
      <c r="A32" s="4" t="s">
        <v>60</v>
      </c>
      <c r="B32" s="5">
        <v>4</v>
      </c>
    </row>
    <row r="33" spans="1:2" x14ac:dyDescent="0.25">
      <c r="A33" s="4" t="s">
        <v>98</v>
      </c>
      <c r="B33" s="5">
        <v>4</v>
      </c>
    </row>
    <row r="34" spans="1:2" x14ac:dyDescent="0.25">
      <c r="A34" s="4" t="s">
        <v>61</v>
      </c>
      <c r="B34" s="5">
        <v>4</v>
      </c>
    </row>
    <row r="35" spans="1:2" x14ac:dyDescent="0.25">
      <c r="A35" s="4" t="s">
        <v>64</v>
      </c>
      <c r="B35" s="5">
        <v>4</v>
      </c>
    </row>
    <row r="36" spans="1:2" x14ac:dyDescent="0.25">
      <c r="A36" s="4" t="s">
        <v>120</v>
      </c>
      <c r="B36" s="5">
        <v>4</v>
      </c>
    </row>
    <row r="37" spans="1:2" x14ac:dyDescent="0.25">
      <c r="A37" s="4" t="s">
        <v>42</v>
      </c>
      <c r="B37" s="5">
        <v>4</v>
      </c>
    </row>
    <row r="38" spans="1:2" x14ac:dyDescent="0.25">
      <c r="A38" s="4" t="s">
        <v>122</v>
      </c>
      <c r="B38" s="5">
        <v>4</v>
      </c>
    </row>
    <row r="39" spans="1:2" x14ac:dyDescent="0.25">
      <c r="A39" s="4" t="s">
        <v>36</v>
      </c>
      <c r="B39" s="5">
        <v>4</v>
      </c>
    </row>
    <row r="40" spans="1:2" x14ac:dyDescent="0.25">
      <c r="A40" s="4" t="s">
        <v>125</v>
      </c>
      <c r="B40" s="5">
        <v>4</v>
      </c>
    </row>
    <row r="41" spans="1:2" x14ac:dyDescent="0.25">
      <c r="A41" s="4" t="s">
        <v>93</v>
      </c>
      <c r="B41" s="5">
        <v>4</v>
      </c>
    </row>
    <row r="42" spans="1:2" x14ac:dyDescent="0.25">
      <c r="A42" s="4" t="s">
        <v>128</v>
      </c>
      <c r="B42" s="5">
        <v>4</v>
      </c>
    </row>
    <row r="43" spans="1:2" x14ac:dyDescent="0.25">
      <c r="A43" s="4" t="s">
        <v>66</v>
      </c>
      <c r="B43" s="5">
        <v>4</v>
      </c>
    </row>
    <row r="44" spans="1:2" x14ac:dyDescent="0.25">
      <c r="A44" s="4" t="s">
        <v>63</v>
      </c>
      <c r="B44" s="5">
        <v>4</v>
      </c>
    </row>
    <row r="45" spans="1:2" x14ac:dyDescent="0.25">
      <c r="A45" s="4" t="s">
        <v>135</v>
      </c>
      <c r="B45" s="5">
        <v>4</v>
      </c>
    </row>
    <row r="46" spans="1:2" x14ac:dyDescent="0.25">
      <c r="A46" s="4" t="s">
        <v>132</v>
      </c>
      <c r="B46" s="5">
        <v>4</v>
      </c>
    </row>
    <row r="47" spans="1:2" x14ac:dyDescent="0.25">
      <c r="A47" s="4" t="s">
        <v>99</v>
      </c>
      <c r="B47" s="5">
        <v>4</v>
      </c>
    </row>
    <row r="48" spans="1:2" x14ac:dyDescent="0.25">
      <c r="A48" s="4" t="s">
        <v>134</v>
      </c>
      <c r="B48" s="5">
        <v>4</v>
      </c>
    </row>
    <row r="49" spans="1:2" x14ac:dyDescent="0.25">
      <c r="A49" s="4" t="s">
        <v>133</v>
      </c>
      <c r="B49" s="5">
        <v>4</v>
      </c>
    </row>
    <row r="50" spans="1:2" x14ac:dyDescent="0.25">
      <c r="A50" s="4" t="s">
        <v>78</v>
      </c>
      <c r="B50" s="5">
        <v>4.5</v>
      </c>
    </row>
    <row r="51" spans="1:2" x14ac:dyDescent="0.25">
      <c r="A51" s="4" t="s">
        <v>85</v>
      </c>
      <c r="B51" s="5">
        <v>5</v>
      </c>
    </row>
    <row r="52" spans="1:2" x14ac:dyDescent="0.25">
      <c r="A52" s="4" t="s">
        <v>50</v>
      </c>
      <c r="B52" s="5">
        <v>5</v>
      </c>
    </row>
    <row r="53" spans="1:2" x14ac:dyDescent="0.25">
      <c r="A53" s="4" t="s">
        <v>110</v>
      </c>
      <c r="B53" s="5">
        <v>5</v>
      </c>
    </row>
    <row r="54" spans="1:2" x14ac:dyDescent="0.25">
      <c r="A54" s="4" t="s">
        <v>81</v>
      </c>
      <c r="B54" s="5">
        <v>5</v>
      </c>
    </row>
    <row r="55" spans="1:2" x14ac:dyDescent="0.25">
      <c r="A55" s="4" t="s">
        <v>68</v>
      </c>
      <c r="B55" s="5">
        <v>5</v>
      </c>
    </row>
    <row r="56" spans="1:2" x14ac:dyDescent="0.25">
      <c r="A56" s="4" t="s">
        <v>83</v>
      </c>
      <c r="B56" s="5">
        <v>5</v>
      </c>
    </row>
    <row r="57" spans="1:2" x14ac:dyDescent="0.25">
      <c r="A57" s="4" t="s">
        <v>112</v>
      </c>
      <c r="B57" s="5">
        <v>5</v>
      </c>
    </row>
    <row r="58" spans="1:2" x14ac:dyDescent="0.25">
      <c r="A58" s="4" t="s">
        <v>56</v>
      </c>
      <c r="B58" s="5">
        <v>5</v>
      </c>
    </row>
    <row r="59" spans="1:2" x14ac:dyDescent="0.25">
      <c r="A59" s="4" t="s">
        <v>113</v>
      </c>
      <c r="B59" s="5">
        <v>5</v>
      </c>
    </row>
    <row r="60" spans="1:2" x14ac:dyDescent="0.25">
      <c r="A60" s="4" t="s">
        <v>88</v>
      </c>
      <c r="B60" s="5">
        <v>5</v>
      </c>
    </row>
    <row r="61" spans="1:2" x14ac:dyDescent="0.25">
      <c r="A61" s="4" t="s">
        <v>114</v>
      </c>
      <c r="B61" s="5">
        <v>5</v>
      </c>
    </row>
    <row r="62" spans="1:2" x14ac:dyDescent="0.25">
      <c r="A62" s="4" t="s">
        <v>57</v>
      </c>
      <c r="B62" s="5">
        <v>5</v>
      </c>
    </row>
    <row r="63" spans="1:2" x14ac:dyDescent="0.25">
      <c r="A63" s="4" t="s">
        <v>115</v>
      </c>
      <c r="B63" s="5">
        <v>5</v>
      </c>
    </row>
    <row r="64" spans="1:2" x14ac:dyDescent="0.25">
      <c r="A64" s="4" t="s">
        <v>58</v>
      </c>
      <c r="B64" s="5">
        <v>5</v>
      </c>
    </row>
    <row r="65" spans="1:2" x14ac:dyDescent="0.25">
      <c r="A65" s="4" t="s">
        <v>69</v>
      </c>
      <c r="B65" s="5">
        <v>5</v>
      </c>
    </row>
    <row r="66" spans="1:2" x14ac:dyDescent="0.25">
      <c r="A66" s="4" t="s">
        <v>94</v>
      </c>
      <c r="B66" s="5">
        <v>5</v>
      </c>
    </row>
    <row r="67" spans="1:2" x14ac:dyDescent="0.25">
      <c r="A67" s="4" t="s">
        <v>117</v>
      </c>
      <c r="B67" s="5">
        <v>5</v>
      </c>
    </row>
    <row r="68" spans="1:2" x14ac:dyDescent="0.25">
      <c r="A68" s="4" t="s">
        <v>96</v>
      </c>
      <c r="B68" s="5">
        <v>5</v>
      </c>
    </row>
    <row r="69" spans="1:2" x14ac:dyDescent="0.25">
      <c r="A69" s="4" t="s">
        <v>70</v>
      </c>
      <c r="B69" s="5">
        <v>5</v>
      </c>
    </row>
    <row r="70" spans="1:2" x14ac:dyDescent="0.25">
      <c r="A70" s="4" t="s">
        <v>44</v>
      </c>
      <c r="B70" s="5">
        <v>5</v>
      </c>
    </row>
    <row r="71" spans="1:2" x14ac:dyDescent="0.25">
      <c r="A71" s="4" t="s">
        <v>119</v>
      </c>
      <c r="B71" s="5">
        <v>5</v>
      </c>
    </row>
    <row r="72" spans="1:2" x14ac:dyDescent="0.25">
      <c r="A72" s="4" t="s">
        <v>100</v>
      </c>
      <c r="B72" s="5">
        <v>5</v>
      </c>
    </row>
    <row r="73" spans="1:2" x14ac:dyDescent="0.25">
      <c r="A73" s="4" t="s">
        <v>71</v>
      </c>
      <c r="B73" s="5">
        <v>5</v>
      </c>
    </row>
    <row r="74" spans="1:2" x14ac:dyDescent="0.25">
      <c r="A74" s="4" t="s">
        <v>46</v>
      </c>
      <c r="B74" s="5">
        <v>5</v>
      </c>
    </row>
    <row r="75" spans="1:2" x14ac:dyDescent="0.25">
      <c r="A75" s="4" t="s">
        <v>121</v>
      </c>
      <c r="B75" s="5">
        <v>5</v>
      </c>
    </row>
    <row r="76" spans="1:2" x14ac:dyDescent="0.25">
      <c r="A76" s="4" t="s">
        <v>48</v>
      </c>
      <c r="B76" s="5">
        <v>5</v>
      </c>
    </row>
    <row r="77" spans="1:2" x14ac:dyDescent="0.25">
      <c r="A77" s="4" t="s">
        <v>72</v>
      </c>
      <c r="B77" s="5">
        <v>5</v>
      </c>
    </row>
    <row r="78" spans="1:2" x14ac:dyDescent="0.25">
      <c r="A78" s="4" t="s">
        <v>41</v>
      </c>
      <c r="B78" s="5">
        <v>5</v>
      </c>
    </row>
    <row r="79" spans="1:2" x14ac:dyDescent="0.25">
      <c r="A79" s="4" t="s">
        <v>123</v>
      </c>
      <c r="B79" s="5">
        <v>5</v>
      </c>
    </row>
    <row r="80" spans="1:2" x14ac:dyDescent="0.25">
      <c r="A80" s="4" t="s">
        <v>84</v>
      </c>
      <c r="B80" s="5">
        <v>5</v>
      </c>
    </row>
    <row r="81" spans="1:2" x14ac:dyDescent="0.25">
      <c r="A81" s="4" t="s">
        <v>124</v>
      </c>
      <c r="B81" s="5">
        <v>5</v>
      </c>
    </row>
    <row r="82" spans="1:2" x14ac:dyDescent="0.25">
      <c r="A82" s="4" t="s">
        <v>87</v>
      </c>
      <c r="B82" s="5">
        <v>5</v>
      </c>
    </row>
    <row r="83" spans="1:2" x14ac:dyDescent="0.25">
      <c r="A83" s="4" t="s">
        <v>73</v>
      </c>
      <c r="B83" s="5">
        <v>5</v>
      </c>
    </row>
    <row r="84" spans="1:2" x14ac:dyDescent="0.25">
      <c r="A84" s="4" t="s">
        <v>91</v>
      </c>
      <c r="B84" s="5">
        <v>5</v>
      </c>
    </row>
    <row r="85" spans="1:2" x14ac:dyDescent="0.25">
      <c r="A85" s="4" t="s">
        <v>126</v>
      </c>
      <c r="B85" s="5">
        <v>5</v>
      </c>
    </row>
    <row r="86" spans="1:2" x14ac:dyDescent="0.25">
      <c r="A86" s="4" t="s">
        <v>20</v>
      </c>
      <c r="B86" s="5">
        <v>5</v>
      </c>
    </row>
    <row r="87" spans="1:2" x14ac:dyDescent="0.25">
      <c r="A87" s="4" t="s">
        <v>127</v>
      </c>
      <c r="B87" s="5">
        <v>5</v>
      </c>
    </row>
    <row r="88" spans="1:2" x14ac:dyDescent="0.25">
      <c r="A88" s="4" t="s">
        <v>109</v>
      </c>
      <c r="B88" s="5">
        <v>5</v>
      </c>
    </row>
    <row r="89" spans="1:2" x14ac:dyDescent="0.25">
      <c r="A89" s="4" t="s">
        <v>74</v>
      </c>
      <c r="B89" s="5">
        <v>5</v>
      </c>
    </row>
    <row r="90" spans="1:2" x14ac:dyDescent="0.25">
      <c r="A90" s="4" t="s">
        <v>47</v>
      </c>
      <c r="B90" s="5">
        <v>5</v>
      </c>
    </row>
    <row r="91" spans="1:2" x14ac:dyDescent="0.25">
      <c r="A91" s="4" t="s">
        <v>75</v>
      </c>
      <c r="B91" s="5">
        <v>5</v>
      </c>
    </row>
    <row r="92" spans="1:2" x14ac:dyDescent="0.25">
      <c r="A92" s="4" t="s">
        <v>80</v>
      </c>
      <c r="B92" s="5">
        <v>5</v>
      </c>
    </row>
    <row r="93" spans="1:2" x14ac:dyDescent="0.25">
      <c r="A93" s="4" t="s">
        <v>130</v>
      </c>
      <c r="B93" s="5">
        <v>5</v>
      </c>
    </row>
    <row r="94" spans="1:2" x14ac:dyDescent="0.25">
      <c r="A94" s="4" t="s">
        <v>89</v>
      </c>
      <c r="B94" s="5">
        <v>5</v>
      </c>
    </row>
    <row r="95" spans="1:2" x14ac:dyDescent="0.25">
      <c r="A95" s="4" t="s">
        <v>131</v>
      </c>
      <c r="B95" s="5">
        <v>5</v>
      </c>
    </row>
    <row r="96" spans="1:2" x14ac:dyDescent="0.25">
      <c r="A96" s="4" t="s">
        <v>97</v>
      </c>
      <c r="B96" s="5">
        <v>5</v>
      </c>
    </row>
    <row r="97" spans="1:2" x14ac:dyDescent="0.25">
      <c r="A97" s="4" t="s">
        <v>39</v>
      </c>
      <c r="B97" s="5">
        <v>5</v>
      </c>
    </row>
    <row r="98" spans="1:2" x14ac:dyDescent="0.25">
      <c r="A98" s="4" t="s">
        <v>106</v>
      </c>
      <c r="B98" s="5">
        <v>5</v>
      </c>
    </row>
    <row r="99" spans="1:2" x14ac:dyDescent="0.25">
      <c r="A99" s="4" t="s">
        <v>52</v>
      </c>
      <c r="B99" s="5">
        <v>5</v>
      </c>
    </row>
    <row r="100" spans="1:2" x14ac:dyDescent="0.25">
      <c r="A100" s="4" t="s">
        <v>59</v>
      </c>
      <c r="B100" s="5">
        <v>5</v>
      </c>
    </row>
    <row r="101" spans="1:2" x14ac:dyDescent="0.25">
      <c r="A101" s="4" t="s">
        <v>53</v>
      </c>
      <c r="B101" s="5">
        <v>5</v>
      </c>
    </row>
    <row r="102" spans="1:2" x14ac:dyDescent="0.25">
      <c r="A102" s="4" t="s">
        <v>55</v>
      </c>
      <c r="B102" s="5">
        <v>5</v>
      </c>
    </row>
    <row r="103" spans="1:2" x14ac:dyDescent="0.25">
      <c r="A103" s="4" t="s">
        <v>43</v>
      </c>
      <c r="B103" s="5">
        <v>5</v>
      </c>
    </row>
    <row r="104" spans="1:2" x14ac:dyDescent="0.25">
      <c r="A104" s="4" t="s">
        <v>62</v>
      </c>
      <c r="B104" s="5">
        <v>5</v>
      </c>
    </row>
    <row r="105" spans="1:2" x14ac:dyDescent="0.25">
      <c r="A105" s="4" t="s">
        <v>136</v>
      </c>
      <c r="B105" s="5">
        <v>5</v>
      </c>
    </row>
    <row r="106" spans="1:2" x14ac:dyDescent="0.25">
      <c r="A106" s="4" t="s">
        <v>10</v>
      </c>
      <c r="B106" s="5">
        <v>4.2524271844660193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0B26BC-4183-4B70-A0F4-302B9D7A5980}">
  <dimension ref="A1:L13"/>
  <sheetViews>
    <sheetView topLeftCell="A19" workbookViewId="0">
      <selection activeCell="K7" sqref="K7"/>
    </sheetView>
  </sheetViews>
  <sheetFormatPr defaultRowHeight="15" x14ac:dyDescent="0.25"/>
  <cols>
    <col min="1" max="1" width="27.28515625" bestFit="1" customWidth="1"/>
    <col min="2" max="2" width="25" bestFit="1" customWidth="1"/>
    <col min="3" max="3" width="6.140625" customWidth="1"/>
    <col min="4" max="4" width="3.140625" customWidth="1"/>
    <col min="5" max="5" width="21.5703125" customWidth="1"/>
    <col min="6" max="6" width="7.85546875" customWidth="1"/>
    <col min="7" max="7" width="6.7109375" customWidth="1"/>
    <col min="8" max="8" width="11.85546875" customWidth="1"/>
    <col min="9" max="9" width="25.28515625" customWidth="1"/>
    <col min="10" max="10" width="11.28515625" customWidth="1"/>
    <col min="11" max="11" width="32.5703125" customWidth="1"/>
    <col min="12" max="12" width="45.85546875" customWidth="1"/>
    <col min="13" max="13" width="47" bestFit="1" customWidth="1"/>
    <col min="14" max="14" width="60.85546875" bestFit="1" customWidth="1"/>
    <col min="15" max="15" width="39.42578125" customWidth="1"/>
    <col min="16" max="17" width="31.28515625" customWidth="1"/>
    <col min="18" max="18" width="12" customWidth="1"/>
    <col min="19" max="19" width="42.140625" bestFit="1" customWidth="1"/>
    <col min="20" max="20" width="47.7109375" bestFit="1" customWidth="1"/>
    <col min="21" max="21" width="16.28515625" bestFit="1" customWidth="1"/>
    <col min="22" max="23" width="25.7109375" bestFit="1" customWidth="1"/>
    <col min="24" max="24" width="16.28515625" bestFit="1" customWidth="1"/>
    <col min="25" max="25" width="25.7109375" bestFit="1" customWidth="1"/>
    <col min="26" max="26" width="16.28515625" bestFit="1" customWidth="1"/>
    <col min="27" max="27" width="31.85546875" bestFit="1" customWidth="1"/>
    <col min="28" max="28" width="16.28515625" bestFit="1" customWidth="1"/>
    <col min="29" max="29" width="24.5703125" bestFit="1" customWidth="1"/>
    <col min="30" max="30" width="15.28515625" bestFit="1" customWidth="1"/>
    <col min="31" max="31" width="28.7109375" bestFit="1" customWidth="1"/>
    <col min="32" max="32" width="38.42578125" bestFit="1" customWidth="1"/>
    <col min="33" max="33" width="34.85546875" bestFit="1" customWidth="1"/>
    <col min="34" max="34" width="20.28515625" bestFit="1" customWidth="1"/>
    <col min="35" max="35" width="36" bestFit="1" customWidth="1"/>
    <col min="36" max="36" width="27.28515625" bestFit="1" customWidth="1"/>
    <col min="37" max="37" width="30.5703125" bestFit="1" customWidth="1"/>
    <col min="38" max="38" width="32.5703125" bestFit="1" customWidth="1"/>
    <col min="39" max="39" width="45.85546875" bestFit="1" customWidth="1"/>
    <col min="40" max="40" width="47" bestFit="1" customWidth="1"/>
    <col min="41" max="41" width="60.85546875" bestFit="1" customWidth="1"/>
    <col min="42" max="42" width="25.7109375" bestFit="1" customWidth="1"/>
    <col min="43" max="43" width="43.140625" bestFit="1" customWidth="1"/>
    <col min="44" max="44" width="39.42578125" bestFit="1" customWidth="1"/>
    <col min="45" max="46" width="31.28515625" bestFit="1" customWidth="1"/>
    <col min="47" max="47" width="30.28515625" bestFit="1" customWidth="1"/>
    <col min="48" max="48" width="11.85546875" bestFit="1" customWidth="1"/>
  </cols>
  <sheetData>
    <row r="1" spans="1:12" x14ac:dyDescent="0.25">
      <c r="A1" s="3" t="s">
        <v>7</v>
      </c>
      <c r="B1" t="s">
        <v>25</v>
      </c>
    </row>
    <row r="2" spans="1:12" x14ac:dyDescent="0.25">
      <c r="A2" t="s">
        <v>15</v>
      </c>
    </row>
    <row r="3" spans="1:12" x14ac:dyDescent="0.25">
      <c r="A3" s="3" t="s">
        <v>9</v>
      </c>
      <c r="B3" t="s">
        <v>11</v>
      </c>
      <c r="E3" t="s">
        <v>6</v>
      </c>
      <c r="F3" t="s">
        <v>27</v>
      </c>
      <c r="G3" t="s">
        <v>26</v>
      </c>
      <c r="H3" t="s">
        <v>28</v>
      </c>
      <c r="I3" t="s">
        <v>29</v>
      </c>
      <c r="L3" t="s">
        <v>35</v>
      </c>
    </row>
    <row r="4" spans="1:12" x14ac:dyDescent="0.25">
      <c r="A4" s="4" t="s">
        <v>22</v>
      </c>
      <c r="B4" s="6">
        <v>4.5</v>
      </c>
      <c r="E4" s="4" t="s">
        <v>24</v>
      </c>
      <c r="F4">
        <v>59</v>
      </c>
      <c r="G4">
        <v>119</v>
      </c>
      <c r="H4" s="6">
        <f>GETPIVOTDATA("Оценка",$A$3,"База","МБОУ Гимназия №7")</f>
        <v>4.5</v>
      </c>
      <c r="I4" t="str">
        <f>Таблица1[[#This Row],[База]]</f>
        <v>Лицей №2</v>
      </c>
    </row>
    <row r="5" spans="1:12" x14ac:dyDescent="0.25">
      <c r="A5" s="4" t="s">
        <v>18</v>
      </c>
      <c r="B5" s="6">
        <v>4.333333333333333</v>
      </c>
      <c r="E5" s="4" t="s">
        <v>30</v>
      </c>
      <c r="F5">
        <v>100</v>
      </c>
      <c r="G5">
        <v>75</v>
      </c>
      <c r="H5" s="6">
        <f>GETPIVOTDATA("Оценка",$A$3,"База","МБОУ Лицей №2")</f>
        <v>4.333333333333333</v>
      </c>
      <c r="I5" t="str">
        <f>Таблица1[[#This Row],[База]]</f>
        <v>Гимназия №7</v>
      </c>
    </row>
    <row r="6" spans="1:12" x14ac:dyDescent="0.25">
      <c r="A6" s="4" t="s">
        <v>19</v>
      </c>
      <c r="B6" s="6">
        <v>5</v>
      </c>
      <c r="E6" s="4" t="s">
        <v>31</v>
      </c>
      <c r="F6">
        <v>128</v>
      </c>
      <c r="G6">
        <v>35</v>
      </c>
      <c r="H6" s="6">
        <f>GETPIVOTDATA("Оценка",$A$3,"База","МБОУ Лицей №27")</f>
        <v>5</v>
      </c>
      <c r="I6" t="str">
        <f>Таблица1[[#This Row],[База]]</f>
        <v>Лицей №27</v>
      </c>
    </row>
    <row r="7" spans="1:12" x14ac:dyDescent="0.25">
      <c r="A7" s="4" t="s">
        <v>16</v>
      </c>
      <c r="B7" s="6">
        <v>3.9090909090909092</v>
      </c>
      <c r="E7" s="4" t="s">
        <v>34</v>
      </c>
      <c r="F7">
        <v>100</v>
      </c>
      <c r="G7">
        <v>85</v>
      </c>
      <c r="H7" s="6">
        <f>GETPIVOTDATA("Оценка",$A$3,"База","МБОУ СОШ №1")</f>
        <v>3.9090909090909092</v>
      </c>
      <c r="I7" t="str">
        <f>Таблица1[[#This Row],[База]]</f>
        <v xml:space="preserve"> СОШ №1</v>
      </c>
    </row>
    <row r="8" spans="1:12" x14ac:dyDescent="0.25">
      <c r="A8" s="4" t="s">
        <v>3</v>
      </c>
      <c r="B8" s="6">
        <v>3.0833333333333335</v>
      </c>
      <c r="E8" s="4" t="s">
        <v>32</v>
      </c>
      <c r="F8">
        <v>90</v>
      </c>
      <c r="G8">
        <v>80</v>
      </c>
      <c r="H8" s="6">
        <f>GETPIVOTDATA("Оценка",$A$3,"База","МБОУ СОШ №45")</f>
        <v>3.0833333333333335</v>
      </c>
      <c r="I8" t="str">
        <f>Таблица1[[#This Row],[База]]</f>
        <v>СОШ №45</v>
      </c>
    </row>
    <row r="9" spans="1:12" x14ac:dyDescent="0.25">
      <c r="A9" s="4" t="s">
        <v>138</v>
      </c>
      <c r="B9" s="6">
        <v>4.0999999999999996</v>
      </c>
      <c r="E9" s="4" t="s">
        <v>146</v>
      </c>
      <c r="F9">
        <v>65</v>
      </c>
      <c r="G9">
        <v>150</v>
      </c>
      <c r="H9" s="6">
        <f>GETPIVOTDATA("Оценка",$A$3,"База","МБОУ СОШ №53")</f>
        <v>4</v>
      </c>
      <c r="I9" t="str">
        <f>Таблица1[[#This Row],[База]]</f>
        <v>СОШ №53</v>
      </c>
    </row>
    <row r="10" spans="1:12" x14ac:dyDescent="0.25">
      <c r="A10" s="4" t="s">
        <v>143</v>
      </c>
      <c r="B10" s="6">
        <v>4</v>
      </c>
      <c r="E10" s="4" t="s">
        <v>33</v>
      </c>
      <c r="F10">
        <v>65</v>
      </c>
      <c r="G10">
        <v>82</v>
      </c>
      <c r="H10" s="6">
        <f>GETPIVOTDATA("Оценка",$A$3,"База","МБОУ СОШ №72")</f>
        <v>5</v>
      </c>
      <c r="I10" t="str">
        <f>Таблица1[[#This Row],[База]]</f>
        <v>СОШ №72</v>
      </c>
    </row>
    <row r="11" spans="1:12" x14ac:dyDescent="0.25">
      <c r="A11" s="4" t="s">
        <v>23</v>
      </c>
      <c r="B11" s="6">
        <v>5</v>
      </c>
      <c r="E11" s="4" t="s">
        <v>147</v>
      </c>
      <c r="F11">
        <v>120</v>
      </c>
      <c r="G11">
        <v>35</v>
      </c>
      <c r="H11" s="6">
        <f>GETPIVOTDATA("Оценка",$A$3,"База","МБОУ СОШ №9")</f>
        <v>4.384615384615385</v>
      </c>
      <c r="I11" t="str">
        <f>Таблица1[[#This Row],[База]]</f>
        <v>СОШ №9</v>
      </c>
    </row>
    <row r="12" spans="1:12" x14ac:dyDescent="0.25">
      <c r="A12" s="4" t="s">
        <v>140</v>
      </c>
      <c r="B12" s="6">
        <v>4.384615384615385</v>
      </c>
      <c r="E12" s="4" t="s">
        <v>148</v>
      </c>
      <c r="F12">
        <v>31</v>
      </c>
      <c r="G12">
        <v>100</v>
      </c>
      <c r="H12" s="6">
        <f>GETPIVOTDATA("Оценка",$A$3,"База","МБОУ СОШ №52")</f>
        <v>4.0999999999999996</v>
      </c>
      <c r="I12" t="str">
        <f>Таблица1[[#This Row],[База]]</f>
        <v>СОШ №52</v>
      </c>
    </row>
    <row r="13" spans="1:12" x14ac:dyDescent="0.25">
      <c r="A13" s="4" t="s">
        <v>10</v>
      </c>
      <c r="B13" s="6">
        <v>4.2524271844660193</v>
      </c>
    </row>
  </sheetData>
  <phoneticPr fontId="4" type="noConversion"/>
  <pageMargins left="0.7" right="0.7" top="0.75" bottom="0.75" header="0.3" footer="0.3"/>
  <drawing r:id="rId2"/>
  <tableParts count="1">
    <tablePart r:id="rId3"/>
  </tableParts>
  <extLst>
    <ext xmlns:x15="http://schemas.microsoft.com/office/spreadsheetml/2010/11/main" uri="{3A4CF648-6AED-40f4-86FF-DC5316D8AED3}">
      <x14:slicerList xmlns:x14="http://schemas.microsoft.com/office/spreadsheetml/2009/9/main">
        <x14:slicer r:id="rId4"/>
      </x14:slicerList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C00000"/>
  </sheetPr>
  <dimension ref="A1"/>
  <sheetViews>
    <sheetView showGridLines="0" tabSelected="1" zoomScale="70" zoomScaleNormal="70" workbookViewId="0">
      <selection activeCell="S51" sqref="S51"/>
    </sheetView>
  </sheetViews>
  <sheetFormatPr defaultRowHeight="15" x14ac:dyDescent="0.25"/>
  <sheetData/>
  <pageMargins left="0.7" right="0.7" top="0.75" bottom="0.75" header="0.3" footer="0.3"/>
  <drawing r:id="rId1"/>
  <extLst>
    <ext xmlns:x14="http://schemas.microsoft.com/office/spreadsheetml/2009/9/main" uri="{A8765BA9-456A-4dab-B4F3-ACF838C121DE}">
      <x14:slicerList>
        <x14:slicer r:id="rId2"/>
      </x14:slicerList>
    </ext>
    <ext xmlns:x15="http://schemas.microsoft.com/office/spreadsheetml/2010/11/main" uri="{3A4CF648-6AED-40f4-86FF-DC5316D8AED3}">
      <x14:slicerList xmlns:x14="http://schemas.microsoft.com/office/spreadsheetml/2009/9/main">
        <x14:slicer r:id="rId3"/>
      </x14:slicerList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Данные</vt:lpstr>
      <vt:lpstr>Методисты</vt:lpstr>
      <vt:lpstr>Студенты качество</vt:lpstr>
      <vt:lpstr>Студенты ср_балл</vt:lpstr>
      <vt:lpstr>Базы и результ</vt:lpstr>
      <vt:lpstr>Базы</vt:lpstr>
      <vt:lpstr>Дэшборд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БГУОР</cp:lastModifiedBy>
  <dcterms:created xsi:type="dcterms:W3CDTF">2022-06-03T05:58:02Z</dcterms:created>
  <dcterms:modified xsi:type="dcterms:W3CDTF">2025-12-08T08:35:00Z</dcterms:modified>
</cp:coreProperties>
</file>