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15" windowWidth="8745" windowHeight="10935" tabRatio="877" activeTab="1"/>
  </bookViews>
  <sheets>
    <sheet name="Шапка" sheetId="1" r:id="rId1"/>
    <sheet name="Учебный план" sheetId="2" r:id="rId2"/>
  </sheets>
  <definedNames>
    <definedName name="_xlnm.Print_Area" localSheetId="1">'Учебный план'!$B$1:$AS$81</definedName>
    <definedName name="_xlnm.Print_Area" localSheetId="0">'Шапка'!$B$2:$CD$77</definedName>
  </definedNames>
  <calcPr fullCalcOnLoad="1"/>
</workbook>
</file>

<file path=xl/sharedStrings.xml><?xml version="1.0" encoding="utf-8"?>
<sst xmlns="http://schemas.openxmlformats.org/spreadsheetml/2006/main" count="326" uniqueCount="227">
  <si>
    <t>1.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</si>
  <si>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</si>
  <si>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</si>
  <si>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</si>
  <si>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</si>
  <si>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</si>
  <si>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</si>
  <si>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</si>
  <si>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</si>
  <si>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</si>
  <si>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</si>
  <si>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</si>
  <si>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</si>
  <si>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</si>
  <si>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К</t>
  </si>
  <si>
    <t>Э</t>
  </si>
  <si>
    <t>П</t>
  </si>
  <si>
    <t>Индекс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</si>
  <si>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</si>
  <si>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</si>
  <si>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</si>
  <si>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 том числе</t>
  </si>
  <si>
    <t>1 курс</t>
  </si>
  <si>
    <t>2 курс</t>
  </si>
  <si>
    <t>3 курс</t>
  </si>
  <si>
    <t>ОГСЭ.00</t>
  </si>
  <si>
    <t>Общие гуманитарные и социально-экономические дисциплины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</si>
  <si>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</si>
  <si>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</si>
  <si>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</si>
  <si>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</si>
  <si>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</si>
  <si>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</si>
  <si>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Математические и общие естественнонаучные дисциплины</t>
  </si>
  <si>
    <t>ЕН.01</t>
  </si>
  <si>
    <t>Математика</t>
  </si>
  <si>
    <t>ЕН.02</t>
  </si>
  <si>
    <t>Психология</t>
  </si>
  <si>
    <t>Педагогика</t>
  </si>
  <si>
    <t>Безопасность жизнедеятельности</t>
  </si>
  <si>
    <t xml:space="preserve">Иностранный язык </t>
  </si>
  <si>
    <t>История</t>
  </si>
  <si>
    <t>Легкая атлетика</t>
  </si>
  <si>
    <t>Спортивные игры</t>
  </si>
  <si>
    <t>Гимнастика</t>
  </si>
  <si>
    <t>Лыжный спорт</t>
  </si>
  <si>
    <t>ИТОГО:</t>
  </si>
  <si>
    <t>Плавание</t>
  </si>
  <si>
    <t>Туризм</t>
  </si>
  <si>
    <t>17 недель</t>
  </si>
  <si>
    <t>Промежуточная аттестация</t>
  </si>
  <si>
    <t>Итоговая государственная аттестация</t>
  </si>
  <si>
    <t>ИГА.01</t>
  </si>
  <si>
    <t>ИГА.02</t>
  </si>
  <si>
    <t>Время каникулярное</t>
  </si>
  <si>
    <t>16 недель</t>
  </si>
  <si>
    <t>Спортивная медицина</t>
  </si>
  <si>
    <t>Итоговая государственная аттестация (защита ВКР)</t>
  </si>
  <si>
    <t>ВСЕГО:</t>
  </si>
  <si>
    <t>4 курс</t>
  </si>
  <si>
    <t>22 недели</t>
  </si>
  <si>
    <t>Психология общения</t>
  </si>
  <si>
    <t>Подготовка к ИГА</t>
  </si>
  <si>
    <t>Анатомия</t>
  </si>
  <si>
    <t>Физиология с основами биохимии</t>
  </si>
  <si>
    <t xml:space="preserve">     подготовка к защите ВКР</t>
  </si>
  <si>
    <t xml:space="preserve">     защита ВКР</t>
  </si>
  <si>
    <t>Профессиональные модули</t>
  </si>
  <si>
    <t>Организация и проведение учебно-тренировочных занятий и руководство соревновательной деятельностью детей, подростков и молодежи в избранном виде спорта</t>
  </si>
  <si>
    <t>ПМ.01</t>
  </si>
  <si>
    <t>Базовые и новые виды физкультурно-спортивной деятельности с методикой оздоровительной тренировки</t>
  </si>
  <si>
    <t>МДК.01.01</t>
  </si>
  <si>
    <t>ПМ.02</t>
  </si>
  <si>
    <t>ПМ.03</t>
  </si>
  <si>
    <t>Организация физкультурно-спортивной деятельности различных групп населения</t>
  </si>
  <si>
    <t>Методическое обеспечение организации физкультурно-спортивной деятельности</t>
  </si>
  <si>
    <t xml:space="preserve">     производственная практика (по профилю специальности)</t>
  </si>
  <si>
    <t xml:space="preserve">     производственная практика (преддипломная)</t>
  </si>
  <si>
    <t>ИТОГО 2-4 курс</t>
  </si>
  <si>
    <t>13 недель</t>
  </si>
  <si>
    <t>Правовое обеспечение профессиональной деятельности</t>
  </si>
  <si>
    <t>Основы врачебного контроля</t>
  </si>
  <si>
    <t>Избранный вид спорта с методикой тренировки и руководства соревновательной деятельностью спортсменов</t>
  </si>
  <si>
    <t>Лечебная физическая культура и массаж</t>
  </si>
  <si>
    <t>Организация физкультурно-спортивной работы</t>
  </si>
  <si>
    <t>МДК 02.02</t>
  </si>
  <si>
    <t>МДК 03.01</t>
  </si>
  <si>
    <t>ПП 02</t>
  </si>
  <si>
    <t>Вариативная часть циклов ОПОП</t>
  </si>
  <si>
    <t>Производственная (преддипломная практика)</t>
  </si>
  <si>
    <t>ПП 00</t>
  </si>
  <si>
    <t>ПДП 00</t>
  </si>
  <si>
    <t>ПА 00</t>
  </si>
  <si>
    <t>ИГА.00</t>
  </si>
  <si>
    <t>ВК.00</t>
  </si>
  <si>
    <t>МДК 02.03</t>
  </si>
  <si>
    <t>Всего по модулю: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</si>
  <si>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</si>
  <si>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</si>
  <si>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</si>
  <si>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</si>
  <si>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ДЗ</t>
  </si>
  <si>
    <t>Всего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</si>
  <si>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</si>
  <si>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</si>
  <si>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</si>
  <si>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</si>
  <si>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зачетов</t>
  </si>
  <si>
    <t>дисциплин и МДК</t>
  </si>
  <si>
    <t>дифференцированных зачетов</t>
  </si>
  <si>
    <t>1.1. Дипломный проект (выпускная квалификационная работа)</t>
  </si>
  <si>
    <t>Курс</t>
  </si>
  <si>
    <t>Производственная практика и подготовка к итоговой аттестации</t>
  </si>
  <si>
    <t>Каникулы</t>
  </si>
  <si>
    <t>Всего за год</t>
  </si>
  <si>
    <t>1 семестр</t>
  </si>
  <si>
    <t>2 семестр</t>
  </si>
  <si>
    <t>нед.</t>
  </si>
  <si>
    <t>час.</t>
  </si>
  <si>
    <t>Кол-во студентов по плану</t>
  </si>
  <si>
    <t xml:space="preserve">  Промежуточная аттестация</t>
  </si>
  <si>
    <t xml:space="preserve">  Учебная практика</t>
  </si>
  <si>
    <t xml:space="preserve">  Производственная по профилю специальности</t>
  </si>
  <si>
    <t xml:space="preserve">  Практика квалификациаонная</t>
  </si>
  <si>
    <t xml:space="preserve">  Подготовка к ИГА</t>
  </si>
  <si>
    <t>Кол-во учебных групп</t>
  </si>
  <si>
    <t>теоретическое обучение</t>
  </si>
  <si>
    <t>экзаменационная сессия</t>
  </si>
  <si>
    <t>каникулы</t>
  </si>
  <si>
    <t>практика по профилю специальности</t>
  </si>
  <si>
    <t>подготовка к ИГА</t>
  </si>
  <si>
    <t>ИГА</t>
  </si>
  <si>
    <t>специальность</t>
  </si>
  <si>
    <t>Физическая культура</t>
  </si>
  <si>
    <t>форма обучения</t>
  </si>
  <si>
    <t>нормативный срок обучения</t>
  </si>
  <si>
    <t/>
  </si>
  <si>
    <t>на базе</t>
  </si>
  <si>
    <t>квалификация</t>
  </si>
  <si>
    <t>образовательный уровень СПО</t>
  </si>
  <si>
    <r>
      <t xml:space="preserve">2. Сводные данные по бюджету времени </t>
    </r>
    <r>
      <rPr>
        <sz val="14"/>
        <rFont val="Arial Cyr"/>
        <family val="0"/>
      </rPr>
      <t>(в неделях)</t>
    </r>
  </si>
  <si>
    <t>Солонкин А.А.</t>
  </si>
  <si>
    <t>3 года 10 мес</t>
  </si>
  <si>
    <t>3. План учебного процесса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</si>
  <si>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</si>
  <si>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</si>
  <si>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</si>
  <si>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</si>
  <si>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</si>
  <si>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</si>
  <si>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учебная практика</t>
  </si>
  <si>
    <t>Общепрофессиональные дисциплины</t>
  </si>
  <si>
    <t>Учебная практика</t>
  </si>
  <si>
    <t>Производственная практика (по профилю специальности)</t>
  </si>
  <si>
    <t>Педагог по физической культуре и спорту</t>
  </si>
  <si>
    <t xml:space="preserve">Производственная практика (преддипломная) </t>
  </si>
  <si>
    <t>Всего часов на учебную практику \ производственную (по профилю специальности)</t>
  </si>
  <si>
    <t>И</t>
  </si>
  <si>
    <t>ПП 01</t>
  </si>
  <si>
    <t>экзамены</t>
  </si>
  <si>
    <t>при реализации программы</t>
  </si>
  <si>
    <r>
      <t xml:space="preserve">Профиль получаемого профессионального образования </t>
    </r>
    <r>
      <rPr>
        <b/>
        <u val="single"/>
        <sz val="16"/>
        <color indexed="8"/>
        <rFont val="Arial"/>
        <family val="2"/>
      </rPr>
      <t>гуманитарный</t>
    </r>
  </si>
  <si>
    <t>УП 01</t>
  </si>
  <si>
    <t>профессиональная практика</t>
  </si>
  <si>
    <t>Информатика и информационно-коммуникационные технологии в профессиональной деятельности</t>
  </si>
  <si>
    <t>Гигиенические основы физической культуры и спорта</t>
  </si>
  <si>
    <t>Теория и история физической культуры и спорта</t>
  </si>
  <si>
    <t>Основы биомеханики</t>
  </si>
  <si>
    <t>Теоретические и прикладные аспекты методической работы педагога по физической культуре и спорту</t>
  </si>
  <si>
    <t>углубленный</t>
  </si>
  <si>
    <t>Пр</t>
  </si>
  <si>
    <t>Пп</t>
  </si>
  <si>
    <t>Пу</t>
  </si>
  <si>
    <t>УЧЕБНЫЙ ПЛАН</t>
  </si>
  <si>
    <t>МДК 03.02</t>
  </si>
  <si>
    <t>МДК 03.03</t>
  </si>
  <si>
    <t>ПП 03.02</t>
  </si>
  <si>
    <t>49.02.01</t>
  </si>
  <si>
    <t>12 недель</t>
  </si>
  <si>
    <t>8 / *</t>
  </si>
  <si>
    <t>4 / *</t>
  </si>
  <si>
    <t>* / 4</t>
  </si>
  <si>
    <t xml:space="preserve">1. Программа углубленной подготовки </t>
  </si>
  <si>
    <r>
      <t>Консультации</t>
    </r>
    <r>
      <rPr>
        <sz val="14"/>
        <color indexed="8"/>
        <rFont val="Times New Roman"/>
        <family val="1"/>
      </rPr>
      <t xml:space="preserve">  - 4 часа в год на студента</t>
    </r>
  </si>
  <si>
    <t>УТВЕРЖДАЮ</t>
  </si>
  <si>
    <t>Директор ФГБУ ПОО "БГУОР"</t>
  </si>
  <si>
    <t>Основы антидопингового обеспечения</t>
  </si>
  <si>
    <t>Федерального государственного бюджетного учреждения профессиональной образовательной организации</t>
  </si>
  <si>
    <t xml:space="preserve"> "Брянское государственное училище (колледж) олимпийского резерва"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</si>
  <si>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</si>
  <si>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</si>
  <si>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</si>
  <si>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</si>
  <si>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</si>
  <si>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</si>
  <si>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</si>
  <si>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</si>
  <si>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</si>
  <si>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</si>
  <si>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</si>
  <si>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</si>
  <si>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ОП.14</t>
  </si>
  <si>
    <t>Самбо</t>
  </si>
  <si>
    <t>МДК 02.01</t>
  </si>
  <si>
    <t>"____"___________ 2019 года</t>
  </si>
  <si>
    <t>Выполнение дипломного проекта (работы) с 18.05 по 14.06 (всего 4 нед.)</t>
  </si>
  <si>
    <t>Защита дипломного проекта (работы) с 15.06 по 28.06 (всего 2 нед.)</t>
  </si>
  <si>
    <t>заочная</t>
  </si>
  <si>
    <t>среднего общего образования</t>
  </si>
  <si>
    <t>I - IV курс</t>
  </si>
  <si>
    <t>ВСЕГО аудиторных</t>
  </si>
  <si>
    <t>лекций</t>
  </si>
  <si>
    <t>практических занятий</t>
  </si>
  <si>
    <t>Менеджмент в ФКиС</t>
  </si>
  <si>
    <t>Основы исследовательской деятельности в спорте</t>
  </si>
  <si>
    <t>Экзамены</t>
  </si>
  <si>
    <t>Зачеты / Дифзачеты</t>
  </si>
  <si>
    <t>Контрольные работы</t>
  </si>
  <si>
    <t>УСТАНОВОЧНАЯ СЕССИЯ</t>
  </si>
  <si>
    <t>1,2,3,5,6,7</t>
  </si>
  <si>
    <t>ОП.12</t>
  </si>
  <si>
    <t>Основы адаптивной физической культуры</t>
  </si>
  <si>
    <t>Фитнес</t>
  </si>
  <si>
    <t>4,5,6</t>
  </si>
  <si>
    <t>2,3,5,6</t>
  </si>
  <si>
    <t>1,2,3</t>
  </si>
  <si>
    <t>2,3,4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</si>
</sst>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%"/>
    <numFmt numFmtId="180" formatCode="0.0;[Red]0.0"/>
    <numFmt numFmtId="181" formatCode="0.0000000"/>
    <numFmt numFmtId="182" formatCode="0.000000"/>
    <numFmt numFmtId="183" formatCode="0.00000"/>
    <numFmt numFmtId="184" formatCode="mmmm\ d\,\ yyyy"/>
    <numFmt numFmtId="185" formatCode="0;[Red]0"/>
    <numFmt numFmtId="186" formatCode="dd/mm/yy;@"/>
    <numFmt numFmtId="187" formatCode="[$-FC19]d\ mmmm\ yyyy\ &quot;г.&quot;"/>
  </numFmts>
  <fonts count="1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sz val="16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1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13"/>
      <name val="Times New Roman"/>
      <family val="1"/>
    </font>
    <font>
      <sz val="12"/>
      <name val="Arial"/>
      <family val="2"/>
    </font>
    <font>
      <i/>
      <sz val="18"/>
      <color indexed="62"/>
      <name val="Arial Cyr"/>
      <family val="2"/>
    </font>
    <font>
      <sz val="16"/>
      <name val="Arial"/>
      <family val="2"/>
    </font>
    <font>
      <sz val="14"/>
      <color indexed="8"/>
      <name val="Arial Cyr"/>
      <family val="2"/>
    </font>
    <font>
      <i/>
      <sz val="14"/>
      <name val="Arial"/>
      <family val="2"/>
    </font>
    <font>
      <b/>
      <i/>
      <sz val="14"/>
      <name val="Arial Cyr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i/>
      <sz val="14"/>
      <color indexed="8"/>
      <name val="Arial Cyr"/>
      <family val="0"/>
    </font>
    <font>
      <b/>
      <i/>
      <sz val="12"/>
      <color indexed="8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b/>
      <u val="single"/>
      <sz val="16"/>
      <color indexed="8"/>
      <name val="Arial"/>
      <family val="2"/>
    </font>
    <font>
      <b/>
      <sz val="26"/>
      <name val="Arial"/>
      <family val="2"/>
    </font>
    <font>
      <sz val="20"/>
      <name val="Arial Cyr"/>
      <family val="0"/>
    </font>
    <font>
      <sz val="14"/>
      <color indexed="8"/>
      <name val="Times New Roman"/>
      <family val="1"/>
    </font>
    <font>
      <i/>
      <sz val="20"/>
      <name val="Arial Cyr"/>
      <family val="0"/>
    </font>
    <font>
      <sz val="20"/>
      <color indexed="8"/>
      <name val="Arial Cyr"/>
      <family val="0"/>
    </font>
    <font>
      <i/>
      <sz val="20"/>
      <color indexed="8"/>
      <name val="Arial Cyr"/>
      <family val="0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7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sz val="11"/>
      <color indexed="8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0"/>
      <color indexed="60"/>
      <name val="Arial Cyr"/>
      <family val="0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10"/>
      <name val="Arial Cyr"/>
      <family val="0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72"/>
      <color indexed="6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  <font>
      <sz val="11"/>
      <color rgb="FF00000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 Cyr"/>
      <family val="0"/>
    </font>
    <font>
      <sz val="12"/>
      <color theme="0"/>
      <name val="Arial Cyr"/>
      <family val="0"/>
    </font>
    <font>
      <sz val="10"/>
      <color rgb="FFC00000"/>
      <name val="Arial Cyr"/>
      <family val="0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Arial"/>
      <family val="2"/>
    </font>
    <font>
      <sz val="10"/>
      <color rgb="FFFF0000"/>
      <name val="Arial Cyr"/>
      <family val="0"/>
    </font>
    <font>
      <b/>
      <sz val="72"/>
      <color theme="4" tint="-0.24997000396251678"/>
      <name val="Times New Roman"/>
      <family val="1"/>
    </font>
    <font>
      <sz val="16"/>
      <color rgb="FF000000"/>
      <name val="Arial"/>
      <family val="2"/>
    </font>
    <font>
      <i/>
      <sz val="16"/>
      <color rgb="FF000000"/>
      <name val="Arial"/>
      <family val="2"/>
    </font>
    <font>
      <b/>
      <sz val="11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Dashed">
        <color rgb="FF0070C0"/>
      </top>
      <bottom style="mediumDashed">
        <color rgb="FF0070C0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C00000"/>
      </left>
      <right>
        <color indexed="63"/>
      </right>
      <top style="thin"/>
      <bottom style="thin"/>
    </border>
    <border>
      <left style="thin">
        <color rgb="FFC00000"/>
      </left>
      <right style="thin">
        <color rgb="FFC00000"/>
      </right>
      <top style="thin"/>
      <bottom style="thin"/>
    </border>
    <border>
      <left style="thin"/>
      <right>
        <color indexed="63"/>
      </right>
      <top style="mediumDashed">
        <color rgb="FF0070C0"/>
      </top>
      <bottom style="thin"/>
    </border>
    <border>
      <left>
        <color indexed="63"/>
      </left>
      <right>
        <color indexed="63"/>
      </right>
      <top style="mediumDashed">
        <color rgb="FF0070C0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>
        <color rgb="FF0070C0"/>
      </top>
      <bottom style="mediumDashed">
        <color rgb="FF0070C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Dashed">
        <color rgb="FF0070C0"/>
      </top>
      <bottom style="mediumDashed">
        <color rgb="FF0070C0"/>
      </bottom>
    </border>
    <border>
      <left style="thin"/>
      <right>
        <color indexed="63"/>
      </right>
      <top style="mediumDashed">
        <color rgb="FF0070C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Dashed">
        <color rgb="FF0070C0"/>
      </top>
      <bottom style="mediumDashed">
        <color rgb="FF0070C0"/>
      </bottom>
    </border>
    <border>
      <left style="medium"/>
      <right>
        <color indexed="63"/>
      </right>
      <top style="mediumDashed">
        <color rgb="FF0070C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Dashed">
        <color rgb="FF0070C0"/>
      </top>
      <bottom style="mediumDashed">
        <color rgb="FF0070C0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0" fontId="10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8" borderId="7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1" fillId="33" borderId="10" xfId="0" applyFont="1" applyFill="1" applyBorder="1" applyAlignment="1">
      <alignment horizontal="center" vertical="distributed"/>
    </xf>
    <xf numFmtId="0" fontId="1" fillId="34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1" fillId="34" borderId="11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vertical="distributed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distributed"/>
    </xf>
    <xf numFmtId="0" fontId="1" fillId="0" borderId="12" xfId="0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 horizontal="distributed" vertical="distributed"/>
    </xf>
    <xf numFmtId="0" fontId="1" fillId="34" borderId="13" xfId="0" applyFont="1" applyFill="1" applyBorder="1" applyAlignment="1">
      <alignment horizontal="center" vertical="distributed"/>
    </xf>
    <xf numFmtId="0" fontId="17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6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distributed" wrapText="1"/>
    </xf>
    <xf numFmtId="0" fontId="22" fillId="35" borderId="17" xfId="0" applyFont="1" applyFill="1" applyBorder="1" applyAlignment="1">
      <alignment horizontal="center" vertical="distributed" wrapText="1"/>
    </xf>
    <xf numFmtId="0" fontId="22" fillId="0" borderId="18" xfId="0" applyFont="1" applyBorder="1" applyAlignment="1">
      <alignment horizontal="center" vertical="distributed"/>
    </xf>
    <xf numFmtId="0" fontId="22" fillId="36" borderId="19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 horizontal="right" vertical="center" wrapText="1"/>
    </xf>
    <xf numFmtId="0" fontId="22" fillId="13" borderId="21" xfId="0" applyFont="1" applyFill="1" applyBorder="1" applyAlignment="1">
      <alignment horizontal="center" vertical="distributed" wrapText="1"/>
    </xf>
    <xf numFmtId="0" fontId="22" fillId="0" borderId="18" xfId="0" applyFont="1" applyBorder="1" applyAlignment="1">
      <alignment horizontal="center" vertical="distributed" wrapText="1"/>
    </xf>
    <xf numFmtId="0" fontId="16" fillId="0" borderId="22" xfId="0" applyFont="1" applyFill="1" applyBorder="1" applyAlignment="1">
      <alignment horizontal="right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5" fillId="38" borderId="24" xfId="0" applyFont="1" applyFill="1" applyBorder="1" applyAlignment="1">
      <alignment/>
    </xf>
    <xf numFmtId="0" fontId="1" fillId="39" borderId="25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distributed" wrapText="1"/>
    </xf>
    <xf numFmtId="0" fontId="23" fillId="40" borderId="27" xfId="0" applyFont="1" applyFill="1" applyBorder="1" applyAlignment="1">
      <alignment horizontal="center" vertical="distributed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1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0" fontId="30" fillId="41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30" fillId="41" borderId="37" xfId="0" applyFont="1" applyFill="1" applyBorder="1" applyAlignment="1">
      <alignment horizontal="center" vertical="center" wrapText="1"/>
    </xf>
    <xf numFmtId="0" fontId="30" fillId="41" borderId="38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vertical="center"/>
    </xf>
    <xf numFmtId="0" fontId="13" fillId="37" borderId="35" xfId="0" applyFont="1" applyFill="1" applyBorder="1" applyAlignment="1">
      <alignment vertical="center"/>
    </xf>
    <xf numFmtId="0" fontId="0" fillId="31" borderId="39" xfId="0" applyFont="1" applyFill="1" applyBorder="1" applyAlignment="1">
      <alignment vertical="center"/>
    </xf>
    <xf numFmtId="0" fontId="0" fillId="31" borderId="40" xfId="0" applyFont="1" applyFill="1" applyBorder="1" applyAlignment="1">
      <alignment vertical="center"/>
    </xf>
    <xf numFmtId="0" fontId="1" fillId="42" borderId="14" xfId="0" applyFont="1" applyFill="1" applyBorder="1" applyAlignment="1">
      <alignment horizontal="center" vertical="distributed" wrapText="1"/>
    </xf>
    <xf numFmtId="0" fontId="1" fillId="42" borderId="41" xfId="0" applyFont="1" applyFill="1" applyBorder="1" applyAlignment="1">
      <alignment horizontal="center" vertical="distributed" wrapText="1"/>
    </xf>
    <xf numFmtId="0" fontId="1" fillId="42" borderId="36" xfId="0" applyFont="1" applyFill="1" applyBorder="1" applyAlignment="1">
      <alignment horizontal="center" vertical="distributed" wrapText="1"/>
    </xf>
    <xf numFmtId="0" fontId="1" fillId="42" borderId="42" xfId="0" applyFont="1" applyFill="1" applyBorder="1" applyAlignment="1">
      <alignment horizontal="center" vertical="distributed" wrapText="1"/>
    </xf>
    <xf numFmtId="0" fontId="9" fillId="35" borderId="43" xfId="0" applyFont="1" applyFill="1" applyBorder="1" applyAlignment="1">
      <alignment horizontal="center" vertical="distributed" wrapText="1"/>
    </xf>
    <xf numFmtId="0" fontId="9" fillId="35" borderId="43" xfId="0" applyFont="1" applyFill="1" applyBorder="1" applyAlignment="1">
      <alignment horizontal="center" vertical="distributed"/>
    </xf>
    <xf numFmtId="0" fontId="3" fillId="0" borderId="44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center" vertical="distributed"/>
    </xf>
    <xf numFmtId="0" fontId="0" fillId="0" borderId="44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distributed"/>
    </xf>
    <xf numFmtId="0" fontId="1" fillId="0" borderId="44" xfId="0" applyFont="1" applyFill="1" applyBorder="1" applyAlignment="1">
      <alignment horizontal="center" vertical="distributed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distributed"/>
    </xf>
    <xf numFmtId="0" fontId="1" fillId="0" borderId="50" xfId="0" applyFont="1" applyFill="1" applyBorder="1" applyAlignment="1">
      <alignment horizontal="center" vertical="distributed"/>
    </xf>
    <xf numFmtId="0" fontId="1" fillId="0" borderId="28" xfId="0" applyFont="1" applyFill="1" applyBorder="1" applyAlignment="1">
      <alignment vertical="distributed"/>
    </xf>
    <xf numFmtId="0" fontId="1" fillId="0" borderId="28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distributed"/>
    </xf>
    <xf numFmtId="0" fontId="2" fillId="0" borderId="44" xfId="0" applyFont="1" applyFill="1" applyBorder="1" applyAlignment="1">
      <alignment horizontal="center" vertical="distributed"/>
    </xf>
    <xf numFmtId="0" fontId="0" fillId="0" borderId="31" xfId="0" applyBorder="1" applyAlignment="1">
      <alignment/>
    </xf>
    <xf numFmtId="49" fontId="36" fillId="0" borderId="0" xfId="54" applyNumberFormat="1" applyFont="1" applyFill="1" applyAlignment="1" applyProtection="1">
      <alignment/>
      <protection hidden="1"/>
    </xf>
    <xf numFmtId="0" fontId="36" fillId="0" borderId="0" xfId="54" applyFont="1" applyFill="1" applyProtection="1">
      <alignment/>
      <protection hidden="1"/>
    </xf>
    <xf numFmtId="49" fontId="41" fillId="0" borderId="0" xfId="54" applyNumberFormat="1" applyFont="1" applyFill="1" applyBorder="1" applyAlignment="1" applyProtection="1">
      <alignment horizontal="left" vertical="top" wrapText="1"/>
      <protection locked="0"/>
    </xf>
    <xf numFmtId="0" fontId="0" fillId="0" borderId="0" xfId="54" applyFill="1" applyAlignment="1" applyProtection="1">
      <alignment/>
      <protection hidden="1"/>
    </xf>
    <xf numFmtId="0" fontId="18" fillId="0" borderId="0" xfId="54" applyFont="1" applyFill="1" applyAlignment="1" applyProtection="1">
      <alignment/>
      <protection hidden="1"/>
    </xf>
    <xf numFmtId="0" fontId="0" fillId="0" borderId="0" xfId="54" applyFill="1" applyProtection="1">
      <alignment/>
      <protection hidden="1"/>
    </xf>
    <xf numFmtId="0" fontId="27" fillId="0" borderId="0" xfId="54" applyFont="1" applyFill="1" applyBorder="1" applyAlignment="1" applyProtection="1">
      <alignment/>
      <protection hidden="1"/>
    </xf>
    <xf numFmtId="0" fontId="0" fillId="0" borderId="0" xfId="54" applyFill="1">
      <alignment/>
      <protection/>
    </xf>
    <xf numFmtId="0" fontId="13" fillId="0" borderId="0" xfId="54" applyFont="1" applyFill="1" applyAlignment="1" applyProtection="1">
      <alignment vertical="center"/>
      <protection hidden="1"/>
    </xf>
    <xf numFmtId="0" fontId="20" fillId="0" borderId="0" xfId="54" applyFont="1" applyFill="1" applyBorder="1" applyAlignment="1" applyProtection="1">
      <alignment vertical="center"/>
      <protection hidden="1"/>
    </xf>
    <xf numFmtId="0" fontId="20" fillId="0" borderId="0" xfId="54" applyFont="1" applyFill="1" applyAlignment="1" applyProtection="1">
      <alignment wrapText="1"/>
      <protection hidden="1"/>
    </xf>
    <xf numFmtId="0" fontId="37" fillId="0" borderId="0" xfId="54" applyFont="1" applyFill="1" applyBorder="1" applyAlignment="1" applyProtection="1">
      <alignment/>
      <protection hidden="1"/>
    </xf>
    <xf numFmtId="49" fontId="18" fillId="0" borderId="0" xfId="54" applyNumberFormat="1" applyFont="1" applyFill="1" applyAlignment="1" applyProtection="1">
      <alignment/>
      <protection hidden="1"/>
    </xf>
    <xf numFmtId="0" fontId="20" fillId="0" borderId="0" xfId="54" applyFont="1" applyFill="1" applyAlignment="1" applyProtection="1">
      <alignment vertical="center"/>
      <protection hidden="1"/>
    </xf>
    <xf numFmtId="0" fontId="41" fillId="0" borderId="0" xfId="54" applyFont="1" applyFill="1" applyBorder="1" applyAlignment="1" applyProtection="1">
      <alignment vertical="center"/>
      <protection hidden="1"/>
    </xf>
    <xf numFmtId="49" fontId="41" fillId="0" borderId="0" xfId="54" applyNumberFormat="1" applyFont="1" applyFill="1" applyBorder="1" applyAlignment="1" applyProtection="1">
      <alignment horizontal="center" vertical="top"/>
      <protection hidden="1"/>
    </xf>
    <xf numFmtId="49" fontId="41" fillId="0" borderId="0" xfId="54" applyNumberFormat="1" applyFont="1" applyFill="1" applyBorder="1" applyAlignment="1" applyProtection="1">
      <alignment/>
      <protection hidden="1"/>
    </xf>
    <xf numFmtId="14" fontId="39" fillId="0" borderId="0" xfId="54" applyNumberFormat="1" applyFont="1" applyFill="1" applyBorder="1" applyAlignment="1" applyProtection="1">
      <alignment vertical="center"/>
      <protection locked="0"/>
    </xf>
    <xf numFmtId="14" fontId="40" fillId="0" borderId="0" xfId="54" applyNumberFormat="1" applyFont="1" applyFill="1" applyBorder="1" applyAlignment="1" applyProtection="1">
      <alignment vertical="center"/>
      <protection locked="0"/>
    </xf>
    <xf numFmtId="0" fontId="43" fillId="0" borderId="0" xfId="54" applyFont="1" applyFill="1" applyAlignment="1" applyProtection="1">
      <alignment wrapText="1"/>
      <protection hidden="1"/>
    </xf>
    <xf numFmtId="0" fontId="14" fillId="0" borderId="0" xfId="0" applyFont="1" applyAlignment="1">
      <alignment vertical="distributed"/>
    </xf>
    <xf numFmtId="0" fontId="20" fillId="0" borderId="0" xfId="54" applyFont="1" applyAlignment="1" applyProtection="1">
      <alignment vertical="center"/>
      <protection hidden="1"/>
    </xf>
    <xf numFmtId="0" fontId="35" fillId="0" borderId="0" xfId="54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9" fillId="35" borderId="23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distributed"/>
    </xf>
    <xf numFmtId="1" fontId="29" fillId="46" borderId="53" xfId="54" applyNumberFormat="1" applyFont="1" applyFill="1" applyBorder="1" applyAlignment="1" applyProtection="1">
      <alignment horizontal="center" vertical="center" shrinkToFit="1"/>
      <protection hidden="1"/>
    </xf>
    <xf numFmtId="0" fontId="2" fillId="8" borderId="52" xfId="0" applyFont="1" applyFill="1" applyBorder="1" applyAlignment="1">
      <alignment horizontal="center" vertical="distributed"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Border="1" applyAlignment="1">
      <alignment/>
    </xf>
    <xf numFmtId="0" fontId="0" fillId="0" borderId="29" xfId="0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116" fillId="0" borderId="23" xfId="0" applyFont="1" applyBorder="1" applyAlignment="1">
      <alignment/>
    </xf>
    <xf numFmtId="0" fontId="116" fillId="0" borderId="35" xfId="0" applyFont="1" applyBorder="1" applyAlignment="1">
      <alignment/>
    </xf>
    <xf numFmtId="0" fontId="116" fillId="0" borderId="51" xfId="0" applyFont="1" applyBorder="1" applyAlignment="1">
      <alignment/>
    </xf>
    <xf numFmtId="0" fontId="116" fillId="0" borderId="54" xfId="0" applyFont="1" applyBorder="1" applyAlignment="1">
      <alignment/>
    </xf>
    <xf numFmtId="0" fontId="35" fillId="0" borderId="31" xfId="54" applyNumberFormat="1" applyFont="1" applyFill="1" applyBorder="1" applyAlignment="1" applyProtection="1">
      <alignment vertical="center"/>
      <protection hidden="1"/>
    </xf>
    <xf numFmtId="49" fontId="44" fillId="0" borderId="0" xfId="54" applyNumberFormat="1" applyFont="1" applyFill="1" applyBorder="1" applyAlignment="1" applyProtection="1">
      <alignment vertical="center"/>
      <protection hidden="1"/>
    </xf>
    <xf numFmtId="0" fontId="30" fillId="45" borderId="10" xfId="0" applyFont="1" applyFill="1" applyBorder="1" applyAlignment="1">
      <alignment horizontal="center" vertical="center"/>
    </xf>
    <xf numFmtId="0" fontId="2" fillId="46" borderId="27" xfId="0" applyFont="1" applyFill="1" applyBorder="1" applyAlignment="1">
      <alignment horizontal="center" vertical="center"/>
    </xf>
    <xf numFmtId="0" fontId="2" fillId="46" borderId="47" xfId="0" applyFont="1" applyFill="1" applyBorder="1" applyAlignment="1">
      <alignment horizontal="center" vertical="center"/>
    </xf>
    <xf numFmtId="0" fontId="2" fillId="46" borderId="5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0" xfId="0" applyFont="1" applyAlignment="1">
      <alignment/>
    </xf>
    <xf numFmtId="0" fontId="30" fillId="41" borderId="3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distributed" wrapText="1"/>
    </xf>
    <xf numFmtId="0" fontId="22" fillId="0" borderId="31" xfId="0" applyFont="1" applyFill="1" applyBorder="1" applyAlignment="1">
      <alignment horizontal="left" vertical="distributed" wrapText="1"/>
    </xf>
    <xf numFmtId="0" fontId="22" fillId="0" borderId="0" xfId="0" applyFont="1" applyFill="1" applyBorder="1" applyAlignment="1">
      <alignment horizontal="left" vertical="distributed" wrapText="1"/>
    </xf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17" fillId="0" borderId="57" xfId="0" applyFont="1" applyFill="1" applyBorder="1" applyAlignment="1">
      <alignment horizontal="right" vertical="center" wrapText="1"/>
    </xf>
    <xf numFmtId="0" fontId="117" fillId="0" borderId="0" xfId="0" applyFont="1" applyFill="1" applyBorder="1" applyAlignment="1">
      <alignment horizontal="right" vertical="center" wrapText="1"/>
    </xf>
    <xf numFmtId="0" fontId="118" fillId="0" borderId="31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" fillId="43" borderId="26" xfId="0" applyFont="1" applyFill="1" applyBorder="1" applyAlignment="1">
      <alignment horizontal="distributed" vertical="distributed"/>
    </xf>
    <xf numFmtId="0" fontId="30" fillId="45" borderId="14" xfId="0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center" vertical="distributed"/>
    </xf>
    <xf numFmtId="0" fontId="30" fillId="47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distributed"/>
    </xf>
    <xf numFmtId="0" fontId="30" fillId="0" borderId="14" xfId="0" applyFont="1" applyFill="1" applyBorder="1" applyAlignment="1">
      <alignment horizontal="center" vertical="center"/>
    </xf>
    <xf numFmtId="1" fontId="119" fillId="0" borderId="57" xfId="0" applyNumberFormat="1" applyFont="1" applyFill="1" applyBorder="1" applyAlignment="1">
      <alignment horizontal="center" vertical="center"/>
    </xf>
    <xf numFmtId="1" fontId="119" fillId="0" borderId="31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51" fillId="0" borderId="0" xfId="54" applyFont="1" applyFill="1" applyAlignment="1" applyProtection="1">
      <alignment/>
      <protection hidden="1"/>
    </xf>
    <xf numFmtId="0" fontId="51" fillId="0" borderId="0" xfId="54" applyFont="1" applyFill="1" applyBorder="1" applyAlignment="1" applyProtection="1">
      <alignment/>
      <protection locked="0"/>
    </xf>
    <xf numFmtId="0" fontId="53" fillId="0" borderId="0" xfId="54" applyFont="1" applyFill="1" applyBorder="1" applyAlignment="1" applyProtection="1">
      <alignment/>
      <protection locked="0"/>
    </xf>
    <xf numFmtId="0" fontId="54" fillId="0" borderId="0" xfId="54" applyFont="1" applyFill="1" applyBorder="1" applyAlignment="1" applyProtection="1">
      <alignment vertical="center"/>
      <protection locked="0"/>
    </xf>
    <xf numFmtId="0" fontId="55" fillId="0" borderId="0" xfId="54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>
      <alignment/>
    </xf>
    <xf numFmtId="0" fontId="51" fillId="0" borderId="0" xfId="54" applyFont="1" applyFill="1" applyBorder="1" applyProtection="1">
      <alignment/>
      <protection hidden="1"/>
    </xf>
    <xf numFmtId="0" fontId="51" fillId="0" borderId="33" xfId="0" applyFont="1" applyFill="1" applyBorder="1" applyAlignment="1">
      <alignment/>
    </xf>
    <xf numFmtId="0" fontId="51" fillId="0" borderId="33" xfId="54" applyFont="1" applyFill="1" applyBorder="1" applyProtection="1">
      <alignment/>
      <protection hidden="1"/>
    </xf>
    <xf numFmtId="0" fontId="51" fillId="0" borderId="0" xfId="54" applyFont="1" applyFill="1" applyBorder="1" applyAlignment="1" applyProtection="1">
      <alignment horizontal="center"/>
      <protection locked="0"/>
    </xf>
    <xf numFmtId="0" fontId="0" fillId="0" borderId="0" xfId="54" applyFill="1" applyBorder="1" applyProtection="1">
      <alignment/>
      <protection hidden="1"/>
    </xf>
    <xf numFmtId="0" fontId="45" fillId="0" borderId="0" xfId="54" applyFont="1" applyFill="1" applyBorder="1" applyAlignment="1" applyProtection="1">
      <alignment vertical="center"/>
      <protection locked="0"/>
    </xf>
    <xf numFmtId="0" fontId="28" fillId="0" borderId="0" xfId="54" applyFont="1" applyFill="1" applyBorder="1" applyAlignment="1" applyProtection="1">
      <alignment/>
      <protection locked="0"/>
    </xf>
    <xf numFmtId="0" fontId="38" fillId="0" borderId="0" xfId="54" applyFont="1" applyFill="1" applyBorder="1" applyAlignment="1" applyProtection="1">
      <alignment/>
      <protection locked="0"/>
    </xf>
    <xf numFmtId="14" fontId="39" fillId="0" borderId="0" xfId="54" applyNumberFormat="1" applyFont="1" applyFill="1" applyBorder="1" applyAlignment="1" applyProtection="1">
      <alignment horizontal="center" vertical="center"/>
      <protection locked="0"/>
    </xf>
    <xf numFmtId="0" fontId="20" fillId="0" borderId="0" xfId="54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1" fillId="0" borderId="0" xfId="54" applyFont="1" applyFill="1" applyAlignment="1" applyProtection="1">
      <alignment horizontal="left"/>
      <protection hidden="1"/>
    </xf>
    <xf numFmtId="14" fontId="56" fillId="0" borderId="0" xfId="54" applyNumberFormat="1" applyFont="1" applyFill="1" applyBorder="1" applyAlignment="1" applyProtection="1">
      <alignment vertical="center"/>
      <protection locked="0"/>
    </xf>
    <xf numFmtId="14" fontId="57" fillId="0" borderId="0" xfId="54" applyNumberFormat="1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distributed"/>
    </xf>
    <xf numFmtId="0" fontId="0" fillId="44" borderId="47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1" fontId="13" fillId="35" borderId="47" xfId="0" applyNumberFormat="1" applyFont="1" applyFill="1" applyBorder="1" applyAlignment="1">
      <alignment horizontal="center" vertical="center"/>
    </xf>
    <xf numFmtId="0" fontId="0" fillId="44" borderId="49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" fontId="117" fillId="38" borderId="43" xfId="0" applyNumberFormat="1" applyFont="1" applyFill="1" applyBorder="1" applyAlignment="1">
      <alignment horizontal="center" vertical="center"/>
    </xf>
    <xf numFmtId="0" fontId="13" fillId="37" borderId="55" xfId="0" applyFont="1" applyFill="1" applyBorder="1" applyAlignment="1">
      <alignment horizontal="center" vertical="center"/>
    </xf>
    <xf numFmtId="1" fontId="29" fillId="48" borderId="53" xfId="54" applyNumberFormat="1" applyFont="1" applyFill="1" applyBorder="1" applyAlignment="1" applyProtection="1">
      <alignment horizontal="center" vertical="center" shrinkToFit="1"/>
      <protection hidden="1"/>
    </xf>
    <xf numFmtId="0" fontId="12" fillId="13" borderId="58" xfId="0" applyFont="1" applyFill="1" applyBorder="1" applyAlignment="1">
      <alignment horizontal="center" vertical="center" textRotation="90" wrapText="1"/>
    </xf>
    <xf numFmtId="0" fontId="12" fillId="13" borderId="53" xfId="0" applyFont="1" applyFill="1" applyBorder="1" applyAlignment="1">
      <alignment horizontal="center" vertical="center" textRotation="90" wrapText="1"/>
    </xf>
    <xf numFmtId="0" fontId="12" fillId="41" borderId="3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0" fillId="36" borderId="6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1" fontId="13" fillId="37" borderId="61" xfId="0" applyNumberFormat="1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3" fillId="31" borderId="57" xfId="0" applyNumberFormat="1" applyFont="1" applyFill="1" applyBorder="1" applyAlignment="1">
      <alignment horizontal="center" vertical="center"/>
    </xf>
    <xf numFmtId="1" fontId="13" fillId="31" borderId="0" xfId="0" applyNumberFormat="1" applyFont="1" applyFill="1" applyBorder="1" applyAlignment="1">
      <alignment horizontal="center" vertical="center"/>
    </xf>
    <xf numFmtId="1" fontId="13" fillId="31" borderId="63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" fontId="121" fillId="0" borderId="17" xfId="0" applyNumberFormat="1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2" fillId="0" borderId="17" xfId="0" applyFont="1" applyBorder="1" applyAlignment="1">
      <alignment horizontal="center" vertical="center" wrapText="1"/>
    </xf>
    <xf numFmtId="0" fontId="122" fillId="0" borderId="14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1" fontId="121" fillId="0" borderId="14" xfId="0" applyNumberFormat="1" applyFont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/>
    </xf>
    <xf numFmtId="0" fontId="121" fillId="0" borderId="64" xfId="0" applyFont="1" applyBorder="1" applyAlignment="1">
      <alignment horizontal="center" vertical="center" wrapText="1"/>
    </xf>
    <xf numFmtId="0" fontId="121" fillId="0" borderId="41" xfId="0" applyFont="1" applyBorder="1" applyAlignment="1">
      <alignment horizontal="center" vertical="center" wrapText="1"/>
    </xf>
    <xf numFmtId="1" fontId="13" fillId="37" borderId="47" xfId="0" applyNumberFormat="1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1" fontId="13" fillId="31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" fontId="13" fillId="31" borderId="40" xfId="0" applyNumberFormat="1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23" fillId="36" borderId="65" xfId="0" applyFont="1" applyFill="1" applyBorder="1" applyAlignment="1">
      <alignment horizontal="center" vertical="center"/>
    </xf>
    <xf numFmtId="1" fontId="13" fillId="31" borderId="6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4" fillId="36" borderId="60" xfId="0" applyFont="1" applyFill="1" applyBorder="1" applyAlignment="1">
      <alignment horizontal="center" vertical="center"/>
    </xf>
    <xf numFmtId="0" fontId="123" fillId="36" borderId="19" xfId="0" applyFont="1" applyFill="1" applyBorder="1" applyAlignment="1">
      <alignment horizontal="center" vertical="center"/>
    </xf>
    <xf numFmtId="0" fontId="13" fillId="31" borderId="67" xfId="0" applyFont="1" applyFill="1" applyBorder="1" applyAlignment="1">
      <alignment horizontal="center" vertical="center"/>
    </xf>
    <xf numFmtId="0" fontId="13" fillId="31" borderId="5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17" fillId="38" borderId="53" xfId="0" applyFont="1" applyFill="1" applyBorder="1" applyAlignment="1">
      <alignment horizontal="center" vertical="center"/>
    </xf>
    <xf numFmtId="0" fontId="117" fillId="38" borderId="1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/>
    </xf>
    <xf numFmtId="0" fontId="13" fillId="37" borderId="70" xfId="0" applyFont="1" applyFill="1" applyBorder="1" applyAlignment="1">
      <alignment horizontal="center" vertical="center"/>
    </xf>
    <xf numFmtId="1" fontId="115" fillId="38" borderId="21" xfId="0" applyNumberFormat="1" applyFont="1" applyFill="1" applyBorder="1" applyAlignment="1">
      <alignment horizontal="center"/>
    </xf>
    <xf numFmtId="0" fontId="115" fillId="38" borderId="71" xfId="0" applyFont="1" applyFill="1" applyBorder="1" applyAlignment="1">
      <alignment horizontal="center"/>
    </xf>
    <xf numFmtId="0" fontId="18" fillId="49" borderId="26" xfId="0" applyFont="1" applyFill="1" applyBorder="1" applyAlignment="1">
      <alignment horizontal="center"/>
    </xf>
    <xf numFmtId="0" fontId="13" fillId="49" borderId="18" xfId="0" applyFont="1" applyFill="1" applyBorder="1" applyAlignment="1">
      <alignment horizontal="center"/>
    </xf>
    <xf numFmtId="0" fontId="13" fillId="49" borderId="26" xfId="0" applyFont="1" applyFill="1" applyBorder="1" applyAlignment="1">
      <alignment horizontal="center"/>
    </xf>
    <xf numFmtId="0" fontId="13" fillId="37" borderId="72" xfId="0" applyFont="1" applyFill="1" applyBorder="1" applyAlignment="1">
      <alignment horizontal="center"/>
    </xf>
    <xf numFmtId="0" fontId="13" fillId="37" borderId="32" xfId="0" applyFont="1" applyFill="1" applyBorder="1" applyAlignment="1">
      <alignment horizontal="center"/>
    </xf>
    <xf numFmtId="0" fontId="117" fillId="38" borderId="53" xfId="0" applyFont="1" applyFill="1" applyBorder="1" applyAlignment="1">
      <alignment horizontal="center"/>
    </xf>
    <xf numFmtId="0" fontId="117" fillId="38" borderId="24" xfId="0" applyFont="1" applyFill="1" applyBorder="1" applyAlignment="1">
      <alignment horizontal="center"/>
    </xf>
    <xf numFmtId="0" fontId="117" fillId="38" borderId="10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/>
    </xf>
    <xf numFmtId="1" fontId="13" fillId="31" borderId="3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35" borderId="73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47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7" borderId="59" xfId="0" applyFont="1" applyFill="1" applyBorder="1" applyAlignment="1">
      <alignment horizontal="center" vertical="center"/>
    </xf>
    <xf numFmtId="0" fontId="13" fillId="37" borderId="70" xfId="0" applyFont="1" applyFill="1" applyBorder="1" applyAlignment="1">
      <alignment horizontal="center"/>
    </xf>
    <xf numFmtId="1" fontId="0" fillId="36" borderId="62" xfId="0" applyNumberFormat="1" applyFont="1" applyFill="1" applyBorder="1" applyAlignment="1">
      <alignment horizontal="center" vertical="center"/>
    </xf>
    <xf numFmtId="1" fontId="13" fillId="37" borderId="45" xfId="0" applyNumberFormat="1" applyFont="1" applyFill="1" applyBorder="1" applyAlignment="1">
      <alignment horizontal="center" vertical="center"/>
    </xf>
    <xf numFmtId="1" fontId="115" fillId="38" borderId="74" xfId="0" applyNumberFormat="1" applyFont="1" applyFill="1" applyBorder="1" applyAlignment="1">
      <alignment horizontal="center" vertical="center"/>
    </xf>
    <xf numFmtId="1" fontId="13" fillId="49" borderId="48" xfId="0" applyNumberFormat="1" applyFont="1" applyFill="1" applyBorder="1" applyAlignment="1">
      <alignment horizontal="center" vertical="center"/>
    </xf>
    <xf numFmtId="0" fontId="13" fillId="37" borderId="69" xfId="0" applyFont="1" applyFill="1" applyBorder="1" applyAlignment="1">
      <alignment horizontal="center"/>
    </xf>
    <xf numFmtId="0" fontId="13" fillId="37" borderId="6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37" borderId="75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7" fillId="38" borderId="43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117" fillId="38" borderId="10" xfId="0" applyFont="1" applyFill="1" applyBorder="1" applyAlignment="1">
      <alignment horizontal="center"/>
    </xf>
    <xf numFmtId="0" fontId="117" fillId="38" borderId="13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" fontId="115" fillId="38" borderId="76" xfId="0" applyNumberFormat="1" applyFont="1" applyFill="1" applyBorder="1" applyAlignment="1">
      <alignment horizontal="center" vertical="center"/>
    </xf>
    <xf numFmtId="0" fontId="2" fillId="37" borderId="75" xfId="0" applyFont="1" applyFill="1" applyBorder="1" applyAlignment="1">
      <alignment horizontal="center" vertical="center"/>
    </xf>
    <xf numFmtId="1" fontId="117" fillId="38" borderId="10" xfId="0" applyNumberFormat="1" applyFont="1" applyFill="1" applyBorder="1" applyAlignment="1">
      <alignment horizontal="center" vertical="center"/>
    </xf>
    <xf numFmtId="0" fontId="13" fillId="37" borderId="6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1" fontId="13" fillId="37" borderId="77" xfId="0" applyNumberFormat="1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120" fillId="36" borderId="62" xfId="0" applyFont="1" applyFill="1" applyBorder="1" applyAlignment="1">
      <alignment horizontal="center" vertical="center"/>
    </xf>
    <xf numFmtId="0" fontId="24" fillId="13" borderId="52" xfId="0" applyFont="1" applyFill="1" applyBorder="1" applyAlignment="1">
      <alignment horizontal="center" vertical="center"/>
    </xf>
    <xf numFmtId="1" fontId="13" fillId="35" borderId="23" xfId="0" applyNumberFormat="1" applyFont="1" applyFill="1" applyBorder="1" applyAlignment="1">
      <alignment horizontal="center" vertical="center"/>
    </xf>
    <xf numFmtId="0" fontId="24" fillId="13" borderId="52" xfId="0" applyFont="1" applyFill="1" applyBorder="1" applyAlignment="1">
      <alignment horizontal="center" vertical="center" wrapText="1"/>
    </xf>
    <xf numFmtId="1" fontId="13" fillId="31" borderId="3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13" fillId="35" borderId="36" xfId="0" applyNumberFormat="1" applyFont="1" applyFill="1" applyBorder="1" applyAlignment="1">
      <alignment horizontal="center" vertical="center"/>
    </xf>
    <xf numFmtId="0" fontId="115" fillId="38" borderId="78" xfId="0" applyFont="1" applyFill="1" applyBorder="1" applyAlignment="1">
      <alignment horizontal="center"/>
    </xf>
    <xf numFmtId="0" fontId="13" fillId="37" borderId="34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37" borderId="72" xfId="0" applyFont="1" applyFill="1" applyBorder="1" applyAlignment="1">
      <alignment horizontal="center" vertical="center"/>
    </xf>
    <xf numFmtId="0" fontId="13" fillId="37" borderId="79" xfId="0" applyFont="1" applyFill="1" applyBorder="1" applyAlignment="1">
      <alignment horizontal="center"/>
    </xf>
    <xf numFmtId="0" fontId="13" fillId="49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40" borderId="27" xfId="0" applyFont="1" applyFill="1" applyBorder="1" applyAlignment="1">
      <alignment horizontal="center"/>
    </xf>
    <xf numFmtId="0" fontId="0" fillId="40" borderId="44" xfId="0" applyFont="1" applyFill="1" applyBorder="1" applyAlignment="1">
      <alignment horizontal="center"/>
    </xf>
    <xf numFmtId="1" fontId="119" fillId="0" borderId="22" xfId="0" applyNumberFormat="1" applyFont="1" applyFill="1" applyBorder="1" applyAlignment="1">
      <alignment horizontal="center" vertical="center"/>
    </xf>
    <xf numFmtId="0" fontId="0" fillId="50" borderId="59" xfId="0" applyFont="1" applyFill="1" applyBorder="1" applyAlignment="1">
      <alignment horizontal="center" vertical="center"/>
    </xf>
    <xf numFmtId="0" fontId="0" fillId="50" borderId="30" xfId="0" applyFont="1" applyFill="1" applyBorder="1" applyAlignment="1">
      <alignment horizontal="center" vertical="center"/>
    </xf>
    <xf numFmtId="0" fontId="0" fillId="50" borderId="36" xfId="0" applyFont="1" applyFill="1" applyBorder="1" applyAlignment="1">
      <alignment horizontal="center" vertical="center"/>
    </xf>
    <xf numFmtId="0" fontId="12" fillId="50" borderId="36" xfId="0" applyFont="1" applyFill="1" applyBorder="1" applyAlignment="1">
      <alignment horizontal="center"/>
    </xf>
    <xf numFmtId="0" fontId="0" fillId="50" borderId="60" xfId="0" applyFont="1" applyFill="1" applyBorder="1" applyAlignment="1">
      <alignment horizontal="center" vertical="center"/>
    </xf>
    <xf numFmtId="1" fontId="13" fillId="50" borderId="39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1" fontId="12" fillId="50" borderId="23" xfId="0" applyNumberFormat="1" applyFont="1" applyFill="1" applyBorder="1" applyAlignment="1">
      <alignment horizontal="center" vertical="center" wrapText="1"/>
    </xf>
    <xf numFmtId="1" fontId="0" fillId="50" borderId="14" xfId="0" applyNumberFormat="1" applyFont="1" applyFill="1" applyBorder="1" applyAlignment="1">
      <alignment horizontal="center" vertical="center"/>
    </xf>
    <xf numFmtId="1" fontId="13" fillId="50" borderId="73" xfId="0" applyNumberFormat="1" applyFont="1" applyFill="1" applyBorder="1" applyAlignment="1">
      <alignment horizontal="center" vertical="center"/>
    </xf>
    <xf numFmtId="1" fontId="13" fillId="50" borderId="47" xfId="0" applyNumberFormat="1" applyFont="1" applyFill="1" applyBorder="1" applyAlignment="1">
      <alignment horizontal="center" vertical="center"/>
    </xf>
    <xf numFmtId="0" fontId="0" fillId="50" borderId="62" xfId="0" applyFont="1" applyFill="1" applyBorder="1" applyAlignment="1">
      <alignment horizontal="center" vertical="center"/>
    </xf>
    <xf numFmtId="1" fontId="13" fillId="50" borderId="66" xfId="0" applyNumberFormat="1" applyFont="1" applyFill="1" applyBorder="1" applyAlignment="1">
      <alignment horizontal="center" vertical="center"/>
    </xf>
    <xf numFmtId="1" fontId="13" fillId="50" borderId="57" xfId="0" applyNumberFormat="1" applyFont="1" applyFill="1" applyBorder="1" applyAlignment="1">
      <alignment horizontal="center" vertical="center"/>
    </xf>
    <xf numFmtId="1" fontId="13" fillId="50" borderId="31" xfId="0" applyNumberFormat="1" applyFont="1" applyFill="1" applyBorder="1" applyAlignment="1">
      <alignment horizontal="center" vertical="center"/>
    </xf>
    <xf numFmtId="1" fontId="13" fillId="50" borderId="48" xfId="0" applyNumberFormat="1" applyFont="1" applyFill="1" applyBorder="1" applyAlignment="1">
      <alignment horizontal="center" vertical="center"/>
    </xf>
    <xf numFmtId="1" fontId="13" fillId="50" borderId="63" xfId="0" applyNumberFormat="1" applyFont="1" applyFill="1" applyBorder="1" applyAlignment="1">
      <alignment horizontal="center" vertical="center"/>
    </xf>
    <xf numFmtId="0" fontId="0" fillId="50" borderId="23" xfId="0" applyFont="1" applyFill="1" applyBorder="1" applyAlignment="1">
      <alignment horizontal="center" vertical="center"/>
    </xf>
    <xf numFmtId="0" fontId="12" fillId="50" borderId="17" xfId="0" applyFont="1" applyFill="1" applyBorder="1" applyAlignment="1">
      <alignment horizontal="center" vertical="center"/>
    </xf>
    <xf numFmtId="0" fontId="12" fillId="50" borderId="1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" fontId="0" fillId="50" borderId="36" xfId="0" applyNumberFormat="1" applyFont="1" applyFill="1" applyBorder="1" applyAlignment="1">
      <alignment horizontal="center" vertical="center"/>
    </xf>
    <xf numFmtId="0" fontId="12" fillId="5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 vertical="center"/>
    </xf>
    <xf numFmtId="0" fontId="34" fillId="0" borderId="0" xfId="54" applyFont="1" applyFill="1" applyBorder="1" applyAlignment="1" applyProtection="1">
      <alignment horizontal="center"/>
      <protection hidden="1"/>
    </xf>
    <xf numFmtId="0" fontId="28" fillId="0" borderId="0" xfId="54" applyFont="1" applyFill="1" applyBorder="1" applyAlignment="1" applyProtection="1">
      <alignment horizontal="left"/>
      <protection locked="0"/>
    </xf>
    <xf numFmtId="14" fontId="46" fillId="0" borderId="0" xfId="54" applyNumberFormat="1" applyFont="1" applyFill="1" applyBorder="1" applyAlignment="1" applyProtection="1">
      <alignment horizontal="left" vertical="center"/>
      <protection locked="0"/>
    </xf>
    <xf numFmtId="14" fontId="40" fillId="0" borderId="0" xfId="54" applyNumberFormat="1" applyFont="1" applyFill="1" applyBorder="1" applyAlignment="1" applyProtection="1">
      <alignment horizontal="center" vertical="center"/>
      <protection locked="0"/>
    </xf>
    <xf numFmtId="0" fontId="58" fillId="0" borderId="0" xfId="54" applyFont="1" applyFill="1" applyBorder="1" applyAlignment="1" applyProtection="1">
      <alignment horizontal="center" vertical="center"/>
      <protection hidden="1"/>
    </xf>
    <xf numFmtId="0" fontId="125" fillId="0" borderId="0" xfId="0" applyFont="1" applyAlignment="1">
      <alignment horizontal="center" vertical="center"/>
    </xf>
    <xf numFmtId="0" fontId="47" fillId="0" borderId="0" xfId="54" applyFont="1" applyFill="1" applyAlignment="1" applyProtection="1">
      <alignment horizontal="center" vertical="center"/>
      <protection hidden="1"/>
    </xf>
    <xf numFmtId="49" fontId="50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54" applyNumberFormat="1" applyFont="1" applyFill="1" applyAlignment="1" applyProtection="1">
      <alignment horizontal="left" vertical="center"/>
      <protection locked="0"/>
    </xf>
    <xf numFmtId="49" fontId="44" fillId="0" borderId="0" xfId="54" applyNumberFormat="1" applyFont="1" applyFill="1" applyAlignment="1" applyProtection="1">
      <alignment horizontal="left" vertical="top" wrapText="1"/>
      <protection locked="0"/>
    </xf>
    <xf numFmtId="0" fontId="20" fillId="0" borderId="0" xfId="54" applyFont="1" applyFill="1" applyBorder="1" applyAlignment="1" applyProtection="1">
      <alignment horizontal="left" vertical="center" indent="1"/>
      <protection hidden="1"/>
    </xf>
    <xf numFmtId="0" fontId="44" fillId="0" borderId="0" xfId="54" applyFont="1" applyFill="1" applyBorder="1" applyAlignment="1" applyProtection="1">
      <alignment horizontal="center" vertical="top" wrapText="1"/>
      <protection locked="0"/>
    </xf>
    <xf numFmtId="49" fontId="20" fillId="0" borderId="0" xfId="54" applyNumberFormat="1" applyFont="1" applyFill="1" applyBorder="1" applyAlignment="1" applyProtection="1">
      <alignment horizontal="left" vertical="center" indent="1"/>
      <protection hidden="1"/>
    </xf>
    <xf numFmtId="49" fontId="44" fillId="0" borderId="0" xfId="54" applyNumberFormat="1" applyFont="1" applyFill="1" applyBorder="1" applyAlignment="1" applyProtection="1">
      <alignment horizontal="left" vertical="center" shrinkToFit="1"/>
      <protection hidden="1"/>
    </xf>
    <xf numFmtId="0" fontId="35" fillId="0" borderId="0" xfId="54" applyNumberFormat="1" applyFont="1" applyFill="1" applyAlignment="1" applyProtection="1">
      <alignment horizontal="left" vertical="center"/>
      <protection hidden="1"/>
    </xf>
    <xf numFmtId="0" fontId="20" fillId="0" borderId="0" xfId="54" applyFont="1" applyFill="1" applyAlignment="1" applyProtection="1">
      <alignment horizontal="left" wrapText="1"/>
      <protection hidden="1"/>
    </xf>
    <xf numFmtId="49" fontId="35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54" applyNumberFormat="1" applyFont="1" applyFill="1" applyAlignment="1" applyProtection="1">
      <alignment horizontal="center" vertical="center"/>
      <protection hidden="1"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9" fillId="0" borderId="0" xfId="54" applyFont="1" applyAlignment="1" applyProtection="1">
      <alignment horizontal="left" vertical="center"/>
      <protection hidden="1"/>
    </xf>
    <xf numFmtId="0" fontId="9" fillId="51" borderId="80" xfId="0" applyFont="1" applyFill="1" applyBorder="1" applyAlignment="1">
      <alignment horizontal="center" vertical="distributed" wrapText="1"/>
    </xf>
    <xf numFmtId="0" fontId="9" fillId="51" borderId="56" xfId="0" applyFont="1" applyFill="1" applyBorder="1" applyAlignment="1">
      <alignment horizontal="center" vertical="distributed" wrapText="1"/>
    </xf>
    <xf numFmtId="0" fontId="9" fillId="51" borderId="81" xfId="0" applyFont="1" applyFill="1" applyBorder="1" applyAlignment="1">
      <alignment horizontal="center" vertical="distributed" wrapText="1"/>
    </xf>
    <xf numFmtId="0" fontId="32" fillId="52" borderId="70" xfId="0" applyFont="1" applyFill="1" applyBorder="1" applyAlignment="1">
      <alignment horizontal="center" vertical="distributed" wrapText="1"/>
    </xf>
    <xf numFmtId="0" fontId="32" fillId="52" borderId="82" xfId="0" applyFont="1" applyFill="1" applyBorder="1" applyAlignment="1">
      <alignment horizontal="center" vertical="distributed" wrapText="1"/>
    </xf>
    <xf numFmtId="0" fontId="32" fillId="52" borderId="83" xfId="0" applyFont="1" applyFill="1" applyBorder="1" applyAlignment="1">
      <alignment horizontal="center" vertical="distributed" wrapText="1"/>
    </xf>
    <xf numFmtId="0" fontId="32" fillId="52" borderId="70" xfId="0" applyFont="1" applyFill="1" applyBorder="1" applyAlignment="1">
      <alignment horizontal="center" vertical="distributed"/>
    </xf>
    <xf numFmtId="0" fontId="32" fillId="52" borderId="82" xfId="0" applyFont="1" applyFill="1" applyBorder="1" applyAlignment="1">
      <alignment horizontal="center" vertical="distributed"/>
    </xf>
    <xf numFmtId="0" fontId="32" fillId="52" borderId="83" xfId="0" applyFont="1" applyFill="1" applyBorder="1" applyAlignment="1">
      <alignment horizontal="center" vertical="distributed"/>
    </xf>
    <xf numFmtId="0" fontId="32" fillId="52" borderId="84" xfId="0" applyFont="1" applyFill="1" applyBorder="1" applyAlignment="1">
      <alignment horizontal="center" vertical="distributed"/>
    </xf>
    <xf numFmtId="0" fontId="29" fillId="0" borderId="80" xfId="54" applyFont="1" applyFill="1" applyBorder="1" applyAlignment="1" applyProtection="1">
      <alignment horizontal="center" vertical="center" wrapText="1"/>
      <protection hidden="1"/>
    </xf>
    <xf numFmtId="0" fontId="29" fillId="0" borderId="85" xfId="54" applyFont="1" applyFill="1" applyBorder="1" applyAlignment="1" applyProtection="1">
      <alignment horizontal="center" vertical="center" wrapText="1"/>
      <protection hidden="1"/>
    </xf>
    <xf numFmtId="0" fontId="29" fillId="0" borderId="86" xfId="54" applyFont="1" applyFill="1" applyBorder="1" applyAlignment="1" applyProtection="1">
      <alignment horizontal="center" vertical="center" wrapText="1"/>
      <protection hidden="1"/>
    </xf>
    <xf numFmtId="0" fontId="29" fillId="0" borderId="56" xfId="54" applyFont="1" applyFill="1" applyBorder="1" applyAlignment="1" applyProtection="1">
      <alignment horizontal="center" vertical="center" wrapText="1"/>
      <protection hidden="1"/>
    </xf>
    <xf numFmtId="0" fontId="29" fillId="0" borderId="67" xfId="54" applyFont="1" applyFill="1" applyBorder="1" applyAlignment="1" applyProtection="1">
      <alignment horizontal="center" vertical="center" wrapText="1"/>
      <protection hidden="1"/>
    </xf>
    <xf numFmtId="0" fontId="29" fillId="0" borderId="31" xfId="54" applyFont="1" applyFill="1" applyBorder="1" applyAlignment="1" applyProtection="1">
      <alignment horizontal="center" vertical="center" wrapText="1"/>
      <protection hidden="1"/>
    </xf>
    <xf numFmtId="0" fontId="29" fillId="0" borderId="27" xfId="54" applyFont="1" applyFill="1" applyBorder="1" applyAlignment="1" applyProtection="1">
      <alignment horizontal="center" textRotation="90" wrapText="1"/>
      <protection hidden="1"/>
    </xf>
    <xf numFmtId="0" fontId="29" fillId="0" borderId="50" xfId="54" applyFont="1" applyFill="1" applyBorder="1" applyAlignment="1" applyProtection="1">
      <alignment horizontal="center" textRotation="90" wrapText="1"/>
      <protection hidden="1"/>
    </xf>
    <xf numFmtId="0" fontId="29" fillId="0" borderId="57" xfId="54" applyFont="1" applyFill="1" applyBorder="1" applyAlignment="1" applyProtection="1">
      <alignment horizontal="center" textRotation="90" wrapText="1"/>
      <protection hidden="1"/>
    </xf>
    <xf numFmtId="0" fontId="29" fillId="0" borderId="87" xfId="54" applyFont="1" applyFill="1" applyBorder="1" applyAlignment="1" applyProtection="1">
      <alignment horizontal="center" textRotation="90" wrapText="1"/>
      <protection hidden="1"/>
    </xf>
    <xf numFmtId="0" fontId="29" fillId="0" borderId="88" xfId="54" applyFont="1" applyFill="1" applyBorder="1" applyAlignment="1" applyProtection="1">
      <alignment horizontal="center" textRotation="90" wrapText="1"/>
      <protection hidden="1"/>
    </xf>
    <xf numFmtId="0" fontId="29" fillId="0" borderId="89" xfId="54" applyFont="1" applyFill="1" applyBorder="1" applyAlignment="1" applyProtection="1">
      <alignment horizontal="center" textRotation="90" wrapText="1"/>
      <protection hidden="1"/>
    </xf>
    <xf numFmtId="0" fontId="29" fillId="53" borderId="27" xfId="54" applyFont="1" applyFill="1" applyBorder="1" applyAlignment="1" applyProtection="1">
      <alignment horizontal="center" vertical="center" wrapText="1"/>
      <protection hidden="1"/>
    </xf>
    <xf numFmtId="0" fontId="29" fillId="53" borderId="44" xfId="54" applyFont="1" applyFill="1" applyBorder="1" applyAlignment="1" applyProtection="1">
      <alignment horizontal="center" vertical="center" wrapText="1"/>
      <protection hidden="1"/>
    </xf>
    <xf numFmtId="0" fontId="29" fillId="53" borderId="50" xfId="54" applyFont="1" applyFill="1" applyBorder="1" applyAlignment="1" applyProtection="1">
      <alignment horizontal="center" vertical="center" wrapText="1"/>
      <protection hidden="1"/>
    </xf>
    <xf numFmtId="0" fontId="29" fillId="53" borderId="57" xfId="54" applyFont="1" applyFill="1" applyBorder="1" applyAlignment="1" applyProtection="1">
      <alignment horizontal="center" vertical="center" wrapText="1"/>
      <protection hidden="1"/>
    </xf>
    <xf numFmtId="0" fontId="29" fillId="53" borderId="0" xfId="54" applyFont="1" applyFill="1" applyBorder="1" applyAlignment="1" applyProtection="1">
      <alignment horizontal="center" vertical="center" wrapText="1"/>
      <protection hidden="1"/>
    </xf>
    <xf numFmtId="0" fontId="29" fillId="53" borderId="87" xfId="54" applyFont="1" applyFill="1" applyBorder="1" applyAlignment="1" applyProtection="1">
      <alignment horizontal="center" vertical="center" wrapText="1"/>
      <protection hidden="1"/>
    </xf>
    <xf numFmtId="0" fontId="29" fillId="53" borderId="27" xfId="54" applyFont="1" applyFill="1" applyBorder="1" applyAlignment="1" applyProtection="1">
      <alignment horizontal="center" textRotation="90"/>
      <protection hidden="1"/>
    </xf>
    <xf numFmtId="0" fontId="29" fillId="53" borderId="90" xfId="54" applyFont="1" applyFill="1" applyBorder="1" applyAlignment="1" applyProtection="1">
      <alignment horizontal="center" textRotation="90"/>
      <protection hidden="1"/>
    </xf>
    <xf numFmtId="0" fontId="29" fillId="53" borderId="57" xfId="54" applyFont="1" applyFill="1" applyBorder="1" applyAlignment="1" applyProtection="1">
      <alignment horizontal="center" textRotation="90"/>
      <protection hidden="1"/>
    </xf>
    <xf numFmtId="0" fontId="29" fillId="53" borderId="28" xfId="54" applyFont="1" applyFill="1" applyBorder="1" applyAlignment="1" applyProtection="1">
      <alignment horizontal="center" textRotation="90"/>
      <protection hidden="1"/>
    </xf>
    <xf numFmtId="0" fontId="1" fillId="47" borderId="85" xfId="0" applyFont="1" applyFill="1" applyBorder="1" applyAlignment="1">
      <alignment horizontal="center" vertical="center"/>
    </xf>
    <xf numFmtId="0" fontId="1" fillId="47" borderId="67" xfId="0" applyFont="1" applyFill="1" applyBorder="1" applyAlignment="1">
      <alignment horizontal="center" vertical="center"/>
    </xf>
    <xf numFmtId="0" fontId="1" fillId="47" borderId="91" xfId="0" applyFont="1" applyFill="1" applyBorder="1" applyAlignment="1">
      <alignment horizontal="center" vertical="center"/>
    </xf>
    <xf numFmtId="0" fontId="10" fillId="46" borderId="27" xfId="54" applyFont="1" applyFill="1" applyBorder="1" applyAlignment="1" applyProtection="1">
      <alignment horizontal="center" textRotation="90"/>
      <protection hidden="1"/>
    </xf>
    <xf numFmtId="0" fontId="10" fillId="46" borderId="57" xfId="54" applyFont="1" applyFill="1" applyBorder="1" applyAlignment="1" applyProtection="1">
      <alignment horizontal="center" textRotation="90"/>
      <protection hidden="1"/>
    </xf>
    <xf numFmtId="0" fontId="29" fillId="0" borderId="80" xfId="54" applyFont="1" applyFill="1" applyBorder="1" applyAlignment="1" applyProtection="1">
      <alignment horizontal="center" textRotation="90" wrapText="1"/>
      <protection hidden="1"/>
    </xf>
    <xf numFmtId="0" fontId="29" fillId="0" borderId="56" xfId="54" applyFont="1" applyFill="1" applyBorder="1" applyAlignment="1" applyProtection="1">
      <alignment horizontal="center" textRotation="90" wrapText="1"/>
      <protection hidden="1"/>
    </xf>
    <xf numFmtId="0" fontId="29" fillId="0" borderId="81" xfId="54" applyFont="1" applyFill="1" applyBorder="1" applyAlignment="1" applyProtection="1">
      <alignment horizontal="center" textRotation="90" wrapText="1"/>
      <protection hidden="1"/>
    </xf>
    <xf numFmtId="0" fontId="29" fillId="0" borderId="92" xfId="54" applyFont="1" applyFill="1" applyBorder="1" applyAlignment="1" applyProtection="1">
      <alignment horizontal="center" textRotation="90"/>
      <protection hidden="1"/>
    </xf>
    <xf numFmtId="0" fontId="29" fillId="0" borderId="93" xfId="54" applyFont="1" applyFill="1" applyBorder="1" applyAlignment="1" applyProtection="1">
      <alignment horizontal="center" textRotation="90"/>
      <protection hidden="1"/>
    </xf>
    <xf numFmtId="0" fontId="29" fillId="0" borderId="94" xfId="54" applyFont="1" applyFill="1" applyBorder="1" applyAlignment="1" applyProtection="1">
      <alignment horizontal="center" textRotation="90"/>
      <protection hidden="1"/>
    </xf>
    <xf numFmtId="0" fontId="10" fillId="0" borderId="80" xfId="54" applyFont="1" applyFill="1" applyBorder="1" applyAlignment="1" applyProtection="1">
      <alignment horizontal="center" vertical="center" wrapText="1"/>
      <protection hidden="1"/>
    </xf>
    <xf numFmtId="0" fontId="10" fillId="0" borderId="85" xfId="54" applyFont="1" applyFill="1" applyBorder="1" applyAlignment="1" applyProtection="1">
      <alignment horizontal="center" vertical="center" wrapText="1"/>
      <protection hidden="1"/>
    </xf>
    <xf numFmtId="0" fontId="10" fillId="0" borderId="86" xfId="54" applyFont="1" applyFill="1" applyBorder="1" applyAlignment="1" applyProtection="1">
      <alignment horizontal="center" vertical="center" wrapText="1"/>
      <protection hidden="1"/>
    </xf>
    <xf numFmtId="0" fontId="10" fillId="0" borderId="56" xfId="54" applyFont="1" applyFill="1" applyBorder="1" applyAlignment="1" applyProtection="1">
      <alignment horizontal="center" vertical="center" wrapText="1"/>
      <protection hidden="1"/>
    </xf>
    <xf numFmtId="0" fontId="10" fillId="0" borderId="67" xfId="54" applyFont="1" applyFill="1" applyBorder="1" applyAlignment="1" applyProtection="1">
      <alignment horizontal="center" vertical="center" wrapText="1"/>
      <protection hidden="1"/>
    </xf>
    <xf numFmtId="0" fontId="10" fillId="0" borderId="31" xfId="54" applyFont="1" applyFill="1" applyBorder="1" applyAlignment="1" applyProtection="1">
      <alignment horizontal="center" vertical="center" wrapText="1"/>
      <protection hidden="1"/>
    </xf>
    <xf numFmtId="0" fontId="10" fillId="0" borderId="81" xfId="54" applyFont="1" applyFill="1" applyBorder="1" applyAlignment="1" applyProtection="1">
      <alignment horizontal="center" vertical="center" wrapText="1"/>
      <protection hidden="1"/>
    </xf>
    <xf numFmtId="0" fontId="10" fillId="0" borderId="91" xfId="54" applyFont="1" applyFill="1" applyBorder="1" applyAlignment="1" applyProtection="1">
      <alignment horizontal="center" vertical="center" wrapText="1"/>
      <protection hidden="1"/>
    </xf>
    <xf numFmtId="0" fontId="10" fillId="0" borderId="95" xfId="54" applyFont="1" applyFill="1" applyBorder="1" applyAlignment="1" applyProtection="1">
      <alignment horizontal="center" vertical="center" wrapText="1"/>
      <protection hidden="1"/>
    </xf>
    <xf numFmtId="0" fontId="29" fillId="0" borderId="81" xfId="54" applyFont="1" applyFill="1" applyBorder="1" applyAlignment="1" applyProtection="1">
      <alignment horizontal="center" vertical="center" wrapText="1"/>
      <protection hidden="1"/>
    </xf>
    <xf numFmtId="0" fontId="29" fillId="0" borderId="91" xfId="54" applyFont="1" applyFill="1" applyBorder="1" applyAlignment="1" applyProtection="1">
      <alignment horizontal="center" vertical="center" wrapText="1"/>
      <protection hidden="1"/>
    </xf>
    <xf numFmtId="0" fontId="29" fillId="0" borderId="95" xfId="54" applyFont="1" applyFill="1" applyBorder="1" applyAlignment="1" applyProtection="1">
      <alignment horizontal="center" vertical="center" wrapText="1"/>
      <protection hidden="1"/>
    </xf>
    <xf numFmtId="0" fontId="29" fillId="53" borderId="27" xfId="54" applyFont="1" applyFill="1" applyBorder="1" applyAlignment="1" applyProtection="1">
      <alignment horizontal="center" textRotation="90" wrapText="1"/>
      <protection hidden="1"/>
    </xf>
    <xf numFmtId="0" fontId="29" fillId="53" borderId="50" xfId="54" applyFont="1" applyFill="1" applyBorder="1" applyAlignment="1" applyProtection="1">
      <alignment horizontal="center" textRotation="90" wrapText="1"/>
      <protection hidden="1"/>
    </xf>
    <xf numFmtId="0" fontId="29" fillId="53" borderId="88" xfId="54" applyFont="1" applyFill="1" applyBorder="1" applyAlignment="1" applyProtection="1">
      <alignment horizontal="center" textRotation="90" wrapText="1"/>
      <protection hidden="1"/>
    </xf>
    <xf numFmtId="0" fontId="29" fillId="53" borderId="89" xfId="54" applyFont="1" applyFill="1" applyBorder="1" applyAlignment="1" applyProtection="1">
      <alignment horizontal="center" textRotation="90" wrapText="1"/>
      <protection hidden="1"/>
    </xf>
    <xf numFmtId="1" fontId="29" fillId="48" borderId="53" xfId="54" applyNumberFormat="1" applyFont="1" applyFill="1" applyBorder="1" applyAlignment="1" applyProtection="1">
      <alignment horizontal="center" vertical="center" shrinkToFit="1"/>
      <protection hidden="1"/>
    </xf>
    <xf numFmtId="1" fontId="29" fillId="48" borderId="24" xfId="54" applyNumberFormat="1" applyFont="1" applyFill="1" applyBorder="1" applyAlignment="1" applyProtection="1">
      <alignment horizontal="center" vertical="center" shrinkToFit="1"/>
      <protection hidden="1"/>
    </xf>
    <xf numFmtId="1" fontId="29" fillId="48" borderId="13" xfId="54" applyNumberFormat="1" applyFont="1" applyFill="1" applyBorder="1" applyAlignment="1" applyProtection="1">
      <alignment horizontal="center" vertical="center" shrinkToFit="1"/>
      <protection hidden="1"/>
    </xf>
    <xf numFmtId="1" fontId="29" fillId="48" borderId="12" xfId="54" applyNumberFormat="1" applyFont="1" applyFill="1" applyBorder="1" applyAlignment="1" applyProtection="1">
      <alignment horizontal="center" vertical="center" shrinkToFit="1"/>
      <protection hidden="1"/>
    </xf>
    <xf numFmtId="1" fontId="29" fillId="48" borderId="53" xfId="54" applyNumberFormat="1" applyFont="1" applyFill="1" applyBorder="1" applyAlignment="1" applyProtection="1">
      <alignment horizontal="center" vertical="center" shrinkToFit="1"/>
      <protection hidden="1"/>
    </xf>
    <xf numFmtId="1" fontId="29" fillId="48" borderId="96" xfId="54" applyNumberFormat="1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97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9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87" xfId="0" applyFont="1" applyFill="1" applyBorder="1" applyAlignment="1">
      <alignment horizontal="center" vertical="distributed"/>
    </xf>
    <xf numFmtId="0" fontId="2" fillId="35" borderId="53" xfId="0" applyFont="1" applyFill="1" applyBorder="1" applyAlignment="1">
      <alignment horizontal="center" vertical="distributed"/>
    </xf>
    <xf numFmtId="0" fontId="2" fillId="35" borderId="24" xfId="0" applyFont="1" applyFill="1" applyBorder="1" applyAlignment="1">
      <alignment horizontal="center" vertical="distributed"/>
    </xf>
    <xf numFmtId="0" fontId="2" fillId="35" borderId="13" xfId="0" applyFont="1" applyFill="1" applyBorder="1" applyAlignment="1">
      <alignment horizontal="center" vertical="distributed"/>
    </xf>
    <xf numFmtId="0" fontId="2" fillId="35" borderId="52" xfId="0" applyFont="1" applyFill="1" applyBorder="1" applyAlignment="1">
      <alignment horizontal="center" vertical="distributed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distributed"/>
    </xf>
    <xf numFmtId="0" fontId="12" fillId="0" borderId="3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8" fillId="0" borderId="69" xfId="0" applyFont="1" applyBorder="1" applyAlignment="1">
      <alignment horizontal="center" vertical="center" wrapText="1"/>
    </xf>
    <xf numFmtId="0" fontId="128" fillId="0" borderId="14" xfId="0" applyFont="1" applyBorder="1" applyAlignment="1">
      <alignment horizontal="center" vertical="center" wrapText="1"/>
    </xf>
    <xf numFmtId="0" fontId="128" fillId="0" borderId="68" xfId="0" applyFont="1" applyBorder="1" applyAlignment="1">
      <alignment horizontal="center" vertical="center" wrapText="1"/>
    </xf>
    <xf numFmtId="0" fontId="128" fillId="0" borderId="17" xfId="0" applyFont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13" fillId="37" borderId="36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0" fontId="115" fillId="38" borderId="76" xfId="0" applyFont="1" applyFill="1" applyBorder="1" applyAlignment="1">
      <alignment horizontal="center" vertical="center"/>
    </xf>
    <xf numFmtId="0" fontId="115" fillId="38" borderId="99" xfId="0" applyFont="1" applyFill="1" applyBorder="1" applyAlignment="1">
      <alignment horizontal="center" vertical="center"/>
    </xf>
    <xf numFmtId="0" fontId="14" fillId="49" borderId="51" xfId="0" applyFont="1" applyFill="1" applyBorder="1" applyAlignment="1">
      <alignment horizontal="left" vertical="center" wrapText="1"/>
    </xf>
    <xf numFmtId="0" fontId="14" fillId="49" borderId="54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0" fillId="36" borderId="60" xfId="0" applyFont="1" applyFill="1" applyBorder="1" applyAlignment="1">
      <alignment horizontal="center" vertical="center"/>
    </xf>
    <xf numFmtId="0" fontId="0" fillId="36" borderId="100" xfId="0" applyFont="1" applyFill="1" applyBorder="1" applyAlignment="1">
      <alignment horizontal="center" vertical="center"/>
    </xf>
    <xf numFmtId="0" fontId="115" fillId="38" borderId="13" xfId="0" applyFont="1" applyFill="1" applyBorder="1" applyAlignment="1">
      <alignment horizontal="right" vertical="center"/>
    </xf>
    <xf numFmtId="0" fontId="115" fillId="38" borderId="24" xfId="0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20" fillId="13" borderId="71" xfId="0" applyFont="1" applyFill="1" applyBorder="1" applyAlignment="1">
      <alignment horizontal="left" vertical="center" wrapText="1"/>
    </xf>
    <xf numFmtId="0" fontId="20" fillId="13" borderId="101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9" fillId="38" borderId="74" xfId="0" applyFont="1" applyFill="1" applyBorder="1" applyAlignment="1">
      <alignment horizontal="left" vertical="center" wrapText="1"/>
    </xf>
    <xf numFmtId="0" fontId="129" fillId="38" borderId="99" xfId="0" applyFont="1" applyFill="1" applyBorder="1" applyAlignment="1">
      <alignment horizontal="left" vertical="center" wrapText="1"/>
    </xf>
    <xf numFmtId="0" fontId="130" fillId="38" borderId="53" xfId="0" applyFont="1" applyFill="1" applyBorder="1" applyAlignment="1">
      <alignment horizontal="right" vertical="distributed" wrapText="1"/>
    </xf>
    <xf numFmtId="0" fontId="130" fillId="38" borderId="24" xfId="0" applyFont="1" applyFill="1" applyBorder="1" applyAlignment="1">
      <alignment horizontal="right" vertical="distributed" wrapText="1"/>
    </xf>
    <xf numFmtId="0" fontId="16" fillId="31" borderId="48" xfId="0" applyFont="1" applyFill="1" applyBorder="1" applyAlignment="1">
      <alignment horizontal="right" vertical="center" wrapText="1"/>
    </xf>
    <xf numFmtId="0" fontId="16" fillId="31" borderId="29" xfId="0" applyFont="1" applyFill="1" applyBorder="1" applyAlignment="1">
      <alignment horizontal="right" vertical="center" wrapText="1"/>
    </xf>
    <xf numFmtId="0" fontId="0" fillId="40" borderId="27" xfId="0" applyFont="1" applyFill="1" applyBorder="1" applyAlignment="1">
      <alignment horizontal="center"/>
    </xf>
    <xf numFmtId="0" fontId="0" fillId="40" borderId="44" xfId="0" applyFont="1" applyFill="1" applyBorder="1" applyAlignment="1">
      <alignment horizontal="center"/>
    </xf>
    <xf numFmtId="1" fontId="119" fillId="0" borderId="22" xfId="0" applyNumberFormat="1" applyFont="1" applyFill="1" applyBorder="1" applyAlignment="1">
      <alignment horizontal="center" vertical="center"/>
    </xf>
    <xf numFmtId="0" fontId="119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distributed" wrapText="1"/>
    </xf>
    <xf numFmtId="0" fontId="22" fillId="35" borderId="14" xfId="0" applyFont="1" applyFill="1" applyBorder="1" applyAlignment="1">
      <alignment horizontal="left" vertical="distributed" wrapText="1"/>
    </xf>
    <xf numFmtId="0" fontId="12" fillId="50" borderId="14" xfId="0" applyFont="1" applyFill="1" applyBorder="1" applyAlignment="1">
      <alignment horizontal="left" vertical="distributed" wrapText="1"/>
    </xf>
    <xf numFmtId="0" fontId="12" fillId="0" borderId="14" xfId="0" applyFont="1" applyFill="1" applyBorder="1" applyAlignment="1">
      <alignment horizontal="left" vertical="center"/>
    </xf>
    <xf numFmtId="0" fontId="42" fillId="13" borderId="102" xfId="0" applyFont="1" applyFill="1" applyBorder="1" applyAlignment="1">
      <alignment horizontal="center"/>
    </xf>
    <xf numFmtId="0" fontId="12" fillId="13" borderId="52" xfId="0" applyFont="1" applyFill="1" applyBorder="1" applyAlignment="1">
      <alignment horizontal="center" vertical="distributed"/>
    </xf>
    <xf numFmtId="0" fontId="12" fillId="13" borderId="103" xfId="0" applyFont="1" applyFill="1" applyBorder="1" applyAlignment="1">
      <alignment horizontal="center" vertical="distributed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104" xfId="0" applyFont="1" applyFill="1" applyBorder="1" applyAlignment="1">
      <alignment horizontal="center" vertical="center" wrapText="1"/>
    </xf>
    <xf numFmtId="0" fontId="12" fillId="13" borderId="105" xfId="0" applyFont="1" applyFill="1" applyBorder="1" applyAlignment="1">
      <alignment horizontal="center" vertical="center" wrapText="1"/>
    </xf>
    <xf numFmtId="0" fontId="22" fillId="13" borderId="52" xfId="0" applyFont="1" applyFill="1" applyBorder="1" applyAlignment="1">
      <alignment horizontal="center" vertical="center" textRotation="90" wrapText="1"/>
    </xf>
    <xf numFmtId="0" fontId="22" fillId="13" borderId="103" xfId="0" applyFont="1" applyFill="1" applyBorder="1" applyAlignment="1">
      <alignment horizontal="center" vertical="center" textRotation="90" wrapText="1"/>
    </xf>
    <xf numFmtId="0" fontId="12" fillId="13" borderId="52" xfId="0" applyFont="1" applyFill="1" applyBorder="1" applyAlignment="1">
      <alignment horizontal="center" vertical="center" textRotation="90" wrapText="1"/>
    </xf>
    <xf numFmtId="0" fontId="12" fillId="13" borderId="103" xfId="0" applyFont="1" applyFill="1" applyBorder="1" applyAlignment="1">
      <alignment horizontal="center" vertical="center" textRotation="90" wrapText="1"/>
    </xf>
    <xf numFmtId="0" fontId="12" fillId="13" borderId="52" xfId="0" applyFont="1" applyFill="1" applyBorder="1" applyAlignment="1">
      <alignment horizontal="center" textRotation="90" wrapText="1"/>
    </xf>
    <xf numFmtId="0" fontId="12" fillId="13" borderId="103" xfId="0" applyFont="1" applyFill="1" applyBorder="1" applyAlignment="1">
      <alignment horizontal="center" textRotation="90" wrapText="1"/>
    </xf>
    <xf numFmtId="0" fontId="12" fillId="13" borderId="52" xfId="0" applyFont="1" applyFill="1" applyBorder="1" applyAlignment="1">
      <alignment horizontal="center" vertical="center" wrapText="1"/>
    </xf>
    <xf numFmtId="0" fontId="12" fillId="13" borderId="88" xfId="0" applyFont="1" applyFill="1" applyBorder="1" applyAlignment="1">
      <alignment horizontal="center" vertical="center" wrapText="1"/>
    </xf>
    <xf numFmtId="0" fontId="12" fillId="13" borderId="106" xfId="0" applyFont="1" applyFill="1" applyBorder="1" applyAlignment="1">
      <alignment horizontal="center" vertical="center" wrapText="1"/>
    </xf>
    <xf numFmtId="0" fontId="25" fillId="40" borderId="44" xfId="0" applyFont="1" applyFill="1" applyBorder="1" applyAlignment="1">
      <alignment horizontal="center" vertical="center"/>
    </xf>
    <xf numFmtId="0" fontId="12" fillId="13" borderId="52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 vertical="center" textRotation="90" wrapText="1"/>
    </xf>
    <xf numFmtId="0" fontId="12" fillId="13" borderId="104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42" fillId="13" borderId="27" xfId="0" applyFont="1" applyFill="1" applyBorder="1" applyAlignment="1">
      <alignment horizontal="center" vertical="distributed"/>
    </xf>
    <xf numFmtId="0" fontId="42" fillId="13" borderId="44" xfId="0" applyFont="1" applyFill="1" applyBorder="1" applyAlignment="1">
      <alignment horizontal="center" vertical="distributed"/>
    </xf>
    <xf numFmtId="0" fontId="42" fillId="13" borderId="88" xfId="0" applyFont="1" applyFill="1" applyBorder="1" applyAlignment="1">
      <alignment horizontal="center" vertical="distributed"/>
    </xf>
    <xf numFmtId="0" fontId="42" fillId="13" borderId="106" xfId="0" applyFont="1" applyFill="1" applyBorder="1" applyAlignment="1">
      <alignment horizontal="center" vertical="distributed"/>
    </xf>
    <xf numFmtId="0" fontId="16" fillId="31" borderId="66" xfId="0" applyFont="1" applyFill="1" applyBorder="1" applyAlignment="1">
      <alignment horizontal="right" vertical="center" wrapText="1"/>
    </xf>
    <xf numFmtId="0" fontId="16" fillId="31" borderId="40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left" vertical="distributed" wrapText="1"/>
    </xf>
    <xf numFmtId="0" fontId="12" fillId="0" borderId="35" xfId="0" applyFont="1" applyFill="1" applyBorder="1" applyAlignment="1">
      <alignment horizontal="left" vertical="distributed" wrapText="1"/>
    </xf>
    <xf numFmtId="0" fontId="12" fillId="36" borderId="65" xfId="0" applyFont="1" applyFill="1" applyBorder="1" applyAlignment="1">
      <alignment horizontal="left" vertical="distributed" wrapText="1"/>
    </xf>
    <xf numFmtId="0" fontId="12" fillId="0" borderId="26" xfId="0" applyFont="1" applyFill="1" applyBorder="1" applyAlignment="1">
      <alignment horizontal="left" vertical="distributed" wrapText="1"/>
    </xf>
    <xf numFmtId="0" fontId="131" fillId="0" borderId="14" xfId="0" applyFont="1" applyFill="1" applyBorder="1" applyAlignment="1">
      <alignment horizontal="left" vertical="distributed" wrapText="1"/>
    </xf>
    <xf numFmtId="0" fontId="0" fillId="40" borderId="107" xfId="0" applyFont="1" applyFill="1" applyBorder="1" applyAlignment="1">
      <alignment horizontal="center"/>
    </xf>
    <xf numFmtId="0" fontId="48" fillId="0" borderId="23" xfId="0" applyFont="1" applyBorder="1" applyAlignment="1">
      <alignment horizontal="left"/>
    </xf>
    <xf numFmtId="0" fontId="116" fillId="0" borderId="35" xfId="0" applyFont="1" applyBorder="1" applyAlignment="1">
      <alignment horizontal="left"/>
    </xf>
    <xf numFmtId="0" fontId="132" fillId="0" borderId="57" xfId="0" applyFont="1" applyBorder="1" applyAlignment="1">
      <alignment horizontal="left" vertical="center" wrapText="1"/>
    </xf>
    <xf numFmtId="0" fontId="132" fillId="0" borderId="0" xfId="0" applyFont="1" applyBorder="1" applyAlignment="1">
      <alignment horizontal="left" vertical="center" wrapText="1"/>
    </xf>
    <xf numFmtId="0" fontId="128" fillId="0" borderId="83" xfId="0" applyFont="1" applyBorder="1" applyAlignment="1">
      <alignment horizontal="center" vertical="center" wrapText="1"/>
    </xf>
    <xf numFmtId="0" fontId="128" fillId="0" borderId="59" xfId="0" applyFont="1" applyBorder="1" applyAlignment="1">
      <alignment horizontal="center" vertical="center" wrapText="1"/>
    </xf>
    <xf numFmtId="0" fontId="119" fillId="0" borderId="22" xfId="0" applyFont="1" applyFill="1" applyBorder="1" applyAlignment="1">
      <alignment horizontal="center" vertical="center"/>
    </xf>
    <xf numFmtId="0" fontId="13" fillId="49" borderId="42" xfId="0" applyFont="1" applyFill="1" applyBorder="1" applyAlignment="1">
      <alignment horizontal="center"/>
    </xf>
    <xf numFmtId="0" fontId="13" fillId="49" borderId="54" xfId="0" applyFont="1" applyFill="1" applyBorder="1" applyAlignment="1">
      <alignment horizontal="center"/>
    </xf>
    <xf numFmtId="0" fontId="116" fillId="0" borderId="57" xfId="0" applyFont="1" applyBorder="1" applyAlignment="1">
      <alignment horizontal="left" vertical="center" wrapText="1"/>
    </xf>
    <xf numFmtId="0" fontId="116" fillId="0" borderId="0" xfId="0" applyFont="1" applyBorder="1" applyAlignment="1">
      <alignment horizontal="left" vertical="center" wrapText="1"/>
    </xf>
    <xf numFmtId="0" fontId="116" fillId="0" borderId="88" xfId="0" applyFont="1" applyBorder="1" applyAlignment="1">
      <alignment horizontal="left" vertical="center" wrapText="1"/>
    </xf>
    <xf numFmtId="0" fontId="116" fillId="0" borderId="106" xfId="0" applyFont="1" applyBorder="1" applyAlignment="1">
      <alignment horizontal="left" vertical="center" wrapText="1"/>
    </xf>
    <xf numFmtId="0" fontId="116" fillId="0" borderId="27" xfId="0" applyFont="1" applyBorder="1" applyAlignment="1">
      <alignment horizontal="center" vertical="center" wrapText="1"/>
    </xf>
    <xf numFmtId="0" fontId="116" fillId="0" borderId="44" xfId="0" applyFont="1" applyBorder="1" applyAlignment="1">
      <alignment horizontal="center" vertical="center" wrapText="1"/>
    </xf>
    <xf numFmtId="0" fontId="116" fillId="0" borderId="57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16" fillId="0" borderId="77" xfId="0" applyFont="1" applyBorder="1" applyAlignment="1">
      <alignment horizontal="center" vertical="center" wrapText="1"/>
    </xf>
    <xf numFmtId="0" fontId="116" fillId="0" borderId="33" xfId="0" applyFont="1" applyBorder="1" applyAlignment="1">
      <alignment horizontal="center" vertical="center" wrapText="1"/>
    </xf>
    <xf numFmtId="0" fontId="132" fillId="0" borderId="27" xfId="0" applyFont="1" applyBorder="1" applyAlignment="1">
      <alignment horizontal="left" vertical="center" wrapText="1"/>
    </xf>
    <xf numFmtId="0" fontId="132" fillId="0" borderId="44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center" vertical="distributed" wrapText="1"/>
    </xf>
    <xf numFmtId="0" fontId="22" fillId="0" borderId="79" xfId="0" applyFont="1" applyBorder="1" applyAlignment="1">
      <alignment horizontal="center" vertical="distributed" wrapText="1"/>
    </xf>
    <xf numFmtId="0" fontId="22" fillId="37" borderId="14" xfId="0" applyFont="1" applyFill="1" applyBorder="1" applyAlignment="1">
      <alignment horizontal="left" vertical="distributed" wrapText="1"/>
    </xf>
    <xf numFmtId="0" fontId="0" fillId="0" borderId="25" xfId="0" applyFont="1" applyBorder="1" applyAlignment="1">
      <alignment horizontal="center" vertical="center" wrapText="1"/>
    </xf>
    <xf numFmtId="0" fontId="16" fillId="31" borderId="57" xfId="0" applyFont="1" applyFill="1" applyBorder="1" applyAlignment="1">
      <alignment horizontal="right" vertical="center" wrapText="1"/>
    </xf>
    <xf numFmtId="0" fontId="16" fillId="31" borderId="0" xfId="0" applyFont="1" applyFill="1" applyBorder="1" applyAlignment="1">
      <alignment horizontal="right" vertical="center" wrapText="1"/>
    </xf>
    <xf numFmtId="0" fontId="0" fillId="31" borderId="39" xfId="0" applyFont="1" applyFill="1" applyBorder="1" applyAlignment="1">
      <alignment horizontal="center" vertical="center"/>
    </xf>
    <xf numFmtId="0" fontId="0" fillId="31" borderId="4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distributed" wrapText="1"/>
    </xf>
    <xf numFmtId="0" fontId="12" fillId="0" borderId="29" xfId="0" applyFont="1" applyFill="1" applyBorder="1" applyAlignment="1">
      <alignment horizontal="left" vertical="distributed" wrapText="1"/>
    </xf>
    <xf numFmtId="0" fontId="12" fillId="36" borderId="60" xfId="0" applyFont="1" applyFill="1" applyBorder="1" applyAlignment="1">
      <alignment horizontal="left" vertical="distributed" wrapText="1"/>
    </xf>
    <xf numFmtId="0" fontId="12" fillId="36" borderId="100" xfId="0" applyFont="1" applyFill="1" applyBorder="1" applyAlignment="1">
      <alignment horizontal="left" vertical="distributed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distributed" wrapText="1"/>
    </xf>
    <xf numFmtId="0" fontId="13" fillId="35" borderId="61" xfId="0" applyFont="1" applyFill="1" applyBorder="1" applyAlignment="1">
      <alignment horizontal="center" vertical="center"/>
    </xf>
    <xf numFmtId="1" fontId="13" fillId="35" borderId="61" xfId="0" applyNumberFormat="1" applyFont="1" applyFill="1" applyBorder="1" applyAlignment="1">
      <alignment horizontal="center" vertical="center"/>
    </xf>
    <xf numFmtId="0" fontId="0" fillId="50" borderId="14" xfId="0" applyFont="1" applyFill="1" applyBorder="1" applyAlignment="1">
      <alignment horizontal="center" vertical="center"/>
    </xf>
    <xf numFmtId="1" fontId="13" fillId="35" borderId="73" xfId="0" applyNumberFormat="1" applyFont="1" applyFill="1" applyBorder="1" applyAlignment="1">
      <alignment horizontal="center" vertical="center"/>
    </xf>
    <xf numFmtId="1" fontId="13" fillId="35" borderId="17" xfId="0" applyNumberFormat="1" applyFont="1" applyFill="1" applyBorder="1" applyAlignment="1">
      <alignment horizontal="center" vertical="center"/>
    </xf>
    <xf numFmtId="0" fontId="13" fillId="50" borderId="23" xfId="0" applyFont="1" applyFill="1" applyBorder="1" applyAlignment="1">
      <alignment horizontal="center" vertical="center"/>
    </xf>
    <xf numFmtId="1" fontId="13" fillId="50" borderId="23" xfId="0" applyNumberFormat="1" applyFont="1" applyFill="1" applyBorder="1" applyAlignment="1">
      <alignment horizontal="center" vertical="center"/>
    </xf>
    <xf numFmtId="1" fontId="13" fillId="50" borderId="1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theme="0"/>
      </font>
    </dxf>
    <dxf>
      <font>
        <color rgb="FF9C0006"/>
      </font>
      <fill>
        <patternFill>
          <bgColor theme="5" tint="0.5999600291252136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0070C0"/>
        </patternFill>
      </fill>
      <border/>
    </dxf>
    <dxf>
      <font>
        <color rgb="FF9C0006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E77"/>
  <sheetViews>
    <sheetView zoomScale="55" zoomScaleNormal="55" zoomScalePageLayoutView="0" workbookViewId="0" topLeftCell="A19">
      <selection activeCell="AL62" sqref="AL62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13.625" style="20" customWidth="1"/>
    <col min="4" max="42" width="3.25390625" style="20" customWidth="1"/>
    <col min="43" max="43" width="9.875" style="20" customWidth="1"/>
    <col min="44" max="64" width="3.25390625" style="20" customWidth="1"/>
    <col min="65" max="66" width="3.75390625" style="20" customWidth="1"/>
    <col min="67" max="67" width="4.00390625" style="20" customWidth="1"/>
    <col min="68" max="71" width="3.25390625" style="20" customWidth="1"/>
    <col min="72" max="76" width="3.25390625" style="0" customWidth="1"/>
    <col min="77" max="77" width="2.875" style="0" customWidth="1"/>
    <col min="78" max="79" width="7.00390625" style="0" customWidth="1"/>
    <col min="80" max="80" width="5.00390625" style="0" customWidth="1"/>
    <col min="81" max="81" width="4.875" style="0" customWidth="1"/>
    <col min="82" max="82" width="1.625" style="0" customWidth="1"/>
    <col min="83" max="83" width="29.75390625" style="0" customWidth="1"/>
  </cols>
  <sheetData>
    <row r="1" spans="2:78" ht="12.7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5"/>
      <c r="BR1" s="72"/>
      <c r="BS1" s="72"/>
      <c r="BT1" s="75"/>
      <c r="BU1" s="75"/>
      <c r="BV1" s="75"/>
      <c r="BW1" s="75"/>
      <c r="BX1" s="75"/>
      <c r="BY1" s="75"/>
      <c r="BZ1" s="75"/>
    </row>
    <row r="2" spans="2:82" ht="9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6"/>
    </row>
    <row r="3" spans="2:82" ht="7.5" customHeight="1">
      <c r="B3" s="67"/>
      <c r="BR3" s="164"/>
      <c r="BX3" s="69"/>
      <c r="BY3" s="69"/>
      <c r="BZ3" s="69"/>
      <c r="CA3" s="69"/>
      <c r="CB3" s="69"/>
      <c r="CC3" s="69"/>
      <c r="CD3" s="62"/>
    </row>
    <row r="4" spans="2:82" ht="20.25" customHeight="1">
      <c r="B4" s="67"/>
      <c r="BX4" s="69"/>
      <c r="BY4" s="69"/>
      <c r="BZ4" s="69"/>
      <c r="CA4" s="69"/>
      <c r="CB4" s="69"/>
      <c r="CC4" s="69"/>
      <c r="CD4" s="62"/>
    </row>
    <row r="5" spans="2:82" ht="30" customHeight="1">
      <c r="B5" s="67"/>
      <c r="BK5" s="186"/>
      <c r="BL5" s="186"/>
      <c r="BM5" s="186"/>
      <c r="BN5" s="186"/>
      <c r="BO5" s="186"/>
      <c r="BP5" s="186"/>
      <c r="BQ5" s="186"/>
      <c r="BR5"/>
      <c r="BS5" s="206" t="s">
        <v>184</v>
      </c>
      <c r="BX5" s="186"/>
      <c r="BY5" s="69"/>
      <c r="BZ5" s="69"/>
      <c r="CA5" s="69"/>
      <c r="CB5" s="69"/>
      <c r="CC5" s="69"/>
      <c r="CD5" s="62"/>
    </row>
    <row r="6" spans="2:82" ht="17.25" customHeight="1">
      <c r="B6" s="67"/>
      <c r="BR6"/>
      <c r="BS6"/>
      <c r="BY6" s="69"/>
      <c r="BZ6" s="69"/>
      <c r="CA6" s="69"/>
      <c r="CB6" s="69"/>
      <c r="CC6" s="69"/>
      <c r="CD6" s="62"/>
    </row>
    <row r="7" spans="2:82" ht="20.25" customHeight="1">
      <c r="B7" s="67"/>
      <c r="BJ7" s="187"/>
      <c r="BK7" s="187"/>
      <c r="BL7" s="187"/>
      <c r="BM7" s="187"/>
      <c r="BN7" s="187"/>
      <c r="BO7" s="188"/>
      <c r="BP7" s="188"/>
      <c r="BQ7" s="188"/>
      <c r="BR7" s="188"/>
      <c r="BS7" s="188"/>
      <c r="BT7" s="188"/>
      <c r="BX7" s="188"/>
      <c r="BY7" s="69"/>
      <c r="BZ7" s="69"/>
      <c r="CA7" s="69"/>
      <c r="CB7" s="69"/>
      <c r="CC7" s="69"/>
      <c r="CD7" s="62"/>
    </row>
    <row r="8" spans="2:82" ht="25.5">
      <c r="B8" s="67"/>
      <c r="BJ8" s="189" t="s">
        <v>185</v>
      </c>
      <c r="BK8" s="189"/>
      <c r="BL8" s="189"/>
      <c r="BM8" s="189"/>
      <c r="BN8" s="189"/>
      <c r="BO8" s="190"/>
      <c r="BP8" s="190"/>
      <c r="BQ8" s="190"/>
      <c r="BR8" s="190"/>
      <c r="BS8" s="190"/>
      <c r="BT8" s="190"/>
      <c r="BX8" s="190"/>
      <c r="BY8" s="69"/>
      <c r="BZ8" s="69"/>
      <c r="CA8" s="69"/>
      <c r="CB8" s="69"/>
      <c r="CC8" s="69"/>
      <c r="CD8" s="62"/>
    </row>
    <row r="9" spans="2:82" ht="18.75" customHeight="1">
      <c r="B9" s="67"/>
      <c r="BJ9" s="191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X9" s="192"/>
      <c r="BY9" s="69"/>
      <c r="BZ9" s="69"/>
      <c r="CA9" s="69"/>
      <c r="CB9" s="69"/>
      <c r="CC9" s="69"/>
      <c r="CD9" s="62"/>
    </row>
    <row r="10" spans="2:82" ht="27" customHeight="1">
      <c r="B10" s="67"/>
      <c r="BJ10" s="193"/>
      <c r="BK10" s="194"/>
      <c r="BL10" s="194"/>
      <c r="BM10" s="194"/>
      <c r="BN10" s="194"/>
      <c r="BO10" s="194"/>
      <c r="BP10" s="194"/>
      <c r="BQ10" s="194"/>
      <c r="BR10" s="194"/>
      <c r="BS10" s="192"/>
      <c r="BW10" s="195" t="s">
        <v>141</v>
      </c>
      <c r="BX10" s="191"/>
      <c r="BY10" s="69"/>
      <c r="CD10" s="62"/>
    </row>
    <row r="11" spans="2:82" ht="17.25" customHeight="1">
      <c r="B11" s="67"/>
      <c r="BR11"/>
      <c r="BS11"/>
      <c r="BV11" s="69"/>
      <c r="BW11" s="69"/>
      <c r="BX11" s="69"/>
      <c r="BY11" s="69"/>
      <c r="CD11" s="62"/>
    </row>
    <row r="12" spans="2:82" ht="27" customHeight="1">
      <c r="B12" s="67"/>
      <c r="BJ12" s="208" t="s">
        <v>204</v>
      </c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69"/>
      <c r="BY12" s="69"/>
      <c r="CD12" s="62"/>
    </row>
    <row r="13" spans="2:82" s="32" customFormat="1" ht="24.75" customHeight="1">
      <c r="B13" s="205"/>
      <c r="C13" s="23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CD13" s="147"/>
    </row>
    <row r="14" spans="2:82" s="32" customFormat="1" ht="15.75" customHeight="1">
      <c r="B14" s="205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CD14" s="147"/>
    </row>
    <row r="15" spans="2:82" s="32" customFormat="1" ht="15.75" customHeight="1">
      <c r="B15" s="205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CD15" s="147"/>
    </row>
    <row r="16" spans="2:82" s="32" customFormat="1" ht="15" customHeight="1">
      <c r="B16" s="205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CD16" s="147"/>
    </row>
    <row r="17" spans="2:82" s="32" customFormat="1" ht="0.75" customHeight="1">
      <c r="B17" s="205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CD17" s="147"/>
    </row>
    <row r="18" spans="2:82" s="32" customFormat="1" ht="4.5" customHeight="1">
      <c r="B18" s="205"/>
      <c r="C18" s="23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CD18" s="147"/>
    </row>
    <row r="19" spans="2:82" s="32" customFormat="1" ht="6.75" customHeight="1">
      <c r="B19" s="205"/>
      <c r="C19" s="23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CD19" s="147"/>
    </row>
    <row r="20" spans="2:82" s="32" customFormat="1" ht="20.25" customHeight="1">
      <c r="B20" s="205"/>
      <c r="C20" s="387"/>
      <c r="D20" s="387"/>
      <c r="E20" s="387"/>
      <c r="F20" s="387"/>
      <c r="G20" s="387"/>
      <c r="H20" s="200"/>
      <c r="I20" s="200"/>
      <c r="J20" s="388"/>
      <c r="K20" s="388"/>
      <c r="L20" s="388"/>
      <c r="M20" s="388"/>
      <c r="N20" s="388"/>
      <c r="O20" s="38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CD20" s="147"/>
    </row>
    <row r="21" spans="2:82" s="32" customFormat="1" ht="12.75">
      <c r="B21" s="20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CD21" s="147"/>
    </row>
    <row r="22" spans="2:82" ht="12.75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70"/>
      <c r="AV22" s="70"/>
      <c r="AW22" s="70"/>
      <c r="AX22" s="70"/>
      <c r="AY22" s="13"/>
      <c r="AZ22" s="14"/>
      <c r="BA22" s="14"/>
      <c r="BB22" s="14"/>
      <c r="BC22" s="14"/>
      <c r="BD22" s="14"/>
      <c r="BE22" s="14"/>
      <c r="BF22" s="14"/>
      <c r="BG22" s="14"/>
      <c r="BH22" s="22"/>
      <c r="BI22" s="22"/>
      <c r="BJ22" s="22"/>
      <c r="BK22" s="22"/>
      <c r="BL22" s="22"/>
      <c r="BM22" s="68"/>
      <c r="BN22" s="68"/>
      <c r="BO22" s="68"/>
      <c r="BP22" s="68"/>
      <c r="BQ22" s="69"/>
      <c r="BR22" s="68"/>
      <c r="BS22" s="68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2"/>
    </row>
    <row r="23" spans="2:82" ht="22.5" customHeight="1">
      <c r="B23" s="67"/>
      <c r="D23" s="389" t="s">
        <v>173</v>
      </c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69"/>
      <c r="CB23" s="69"/>
      <c r="CC23" s="69"/>
      <c r="CD23" s="62"/>
    </row>
    <row r="24" spans="2:82" ht="12.75" customHeight="1">
      <c r="B24" s="67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69"/>
      <c r="CB24" s="69"/>
      <c r="CC24" s="69"/>
      <c r="CD24" s="62"/>
    </row>
    <row r="25" spans="2:82" ht="12.75" customHeight="1">
      <c r="B25" s="67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69"/>
      <c r="CB25" s="69"/>
      <c r="CC25" s="69"/>
      <c r="CD25" s="62"/>
    </row>
    <row r="26" spans="2:82" ht="21" customHeight="1">
      <c r="B26" s="67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69"/>
      <c r="CB26" s="69"/>
      <c r="CC26" s="69"/>
      <c r="CD26" s="62"/>
    </row>
    <row r="27" spans="2:82" ht="15.75" customHeight="1">
      <c r="B27" s="67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69"/>
      <c r="CB27" s="69"/>
      <c r="CC27" s="69"/>
      <c r="CD27" s="62"/>
    </row>
    <row r="28" spans="2:82" ht="26.25">
      <c r="B28" s="67"/>
      <c r="D28" s="391" t="s">
        <v>187</v>
      </c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69"/>
      <c r="CB28" s="69"/>
      <c r="CC28" s="69"/>
      <c r="CD28" s="62"/>
    </row>
    <row r="29" spans="2:82" ht="33.75" customHeight="1">
      <c r="B29" s="67"/>
      <c r="H29" s="392" t="s">
        <v>188</v>
      </c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69"/>
      <c r="BY29" s="69"/>
      <c r="BZ29" s="69"/>
      <c r="CA29" s="69"/>
      <c r="CB29" s="69"/>
      <c r="CC29" s="69"/>
      <c r="CD29" s="62"/>
    </row>
    <row r="30" spans="2:82" ht="15.75">
      <c r="B30" s="67"/>
      <c r="H30" s="138"/>
      <c r="I30" s="138"/>
      <c r="J30" s="138"/>
      <c r="K30" s="138"/>
      <c r="L30" s="138"/>
      <c r="M30" s="138"/>
      <c r="N30" s="13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2"/>
      <c r="BN30" s="122"/>
      <c r="BO30" s="123"/>
      <c r="BP30" s="123"/>
      <c r="BQ30" s="31"/>
      <c r="BR30" s="23"/>
      <c r="BS30" s="23"/>
      <c r="BT30" s="32"/>
      <c r="BU30" s="32"/>
      <c r="BV30" s="32"/>
      <c r="BW30" s="32"/>
      <c r="BX30" s="69"/>
      <c r="BY30" s="69"/>
      <c r="BZ30" s="69"/>
      <c r="CA30" s="69"/>
      <c r="CB30" s="69"/>
      <c r="CC30" s="69"/>
      <c r="CD30" s="62"/>
    </row>
    <row r="31" spans="2:82" ht="25.5">
      <c r="B31" s="67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19"/>
      <c r="P31" s="119"/>
      <c r="Q31" s="119"/>
      <c r="R31" s="119"/>
      <c r="S31" s="119"/>
      <c r="T31" s="119"/>
      <c r="U31" s="119"/>
      <c r="V31" s="119"/>
      <c r="W31" s="128" t="s">
        <v>132</v>
      </c>
      <c r="X31" s="128"/>
      <c r="Y31" s="128"/>
      <c r="Z31" s="128"/>
      <c r="AA31" s="128"/>
      <c r="AB31" s="128"/>
      <c r="AC31" s="128"/>
      <c r="AD31" s="128"/>
      <c r="AE31" s="393" t="s">
        <v>177</v>
      </c>
      <c r="AF31" s="393"/>
      <c r="AG31" s="393"/>
      <c r="AH31" s="393"/>
      <c r="AI31" s="393"/>
      <c r="AJ31" s="201"/>
      <c r="AK31" s="394" t="s">
        <v>133</v>
      </c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126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31"/>
      <c r="BU31" s="31"/>
      <c r="BV31" s="31"/>
      <c r="BW31" s="31"/>
      <c r="CD31" s="62"/>
    </row>
    <row r="32" spans="2:82" ht="11.25" customHeight="1">
      <c r="B32" s="67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27"/>
      <c r="P32" s="127"/>
      <c r="Q32" s="127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29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26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31"/>
      <c r="BU32" s="31"/>
      <c r="BV32" s="31"/>
      <c r="BW32" s="31"/>
      <c r="CD32" s="62"/>
    </row>
    <row r="33" spans="2:83" ht="25.5">
      <c r="B33" s="67"/>
      <c r="C33" s="115" t="s">
        <v>136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1"/>
      <c r="W33" s="395" t="s">
        <v>138</v>
      </c>
      <c r="X33" s="395"/>
      <c r="Y33" s="395"/>
      <c r="Z33" s="395"/>
      <c r="AA33" s="395"/>
      <c r="AB33" s="395"/>
      <c r="AC33" s="395"/>
      <c r="AD33" s="395"/>
      <c r="AE33" s="396" t="s">
        <v>154</v>
      </c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126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31"/>
      <c r="BU33" s="31"/>
      <c r="BV33" s="31"/>
      <c r="BW33" s="31"/>
      <c r="CD33" s="137"/>
      <c r="CE33" s="156"/>
    </row>
    <row r="34" spans="2:82" ht="6.75" customHeight="1">
      <c r="B34" s="67"/>
      <c r="C34" s="115" t="s">
        <v>136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26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31"/>
      <c r="BU34" s="31"/>
      <c r="BV34" s="31"/>
      <c r="BW34" s="31"/>
      <c r="CD34" s="62"/>
    </row>
    <row r="35" spans="2:82" ht="25.5">
      <c r="B35" s="67"/>
      <c r="C35" s="115" t="s">
        <v>136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397" t="s">
        <v>139</v>
      </c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157" t="s">
        <v>169</v>
      </c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26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31"/>
      <c r="BU35" s="31"/>
      <c r="BV35" s="31"/>
      <c r="BW35" s="31"/>
      <c r="CD35" s="62"/>
    </row>
    <row r="36" spans="2:82" ht="12.75">
      <c r="B36" s="67"/>
      <c r="C36" s="68"/>
      <c r="D36" s="68"/>
      <c r="E36" s="68"/>
      <c r="F36" s="68"/>
      <c r="G36" s="68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02"/>
      <c r="AV36" s="202"/>
      <c r="AW36" s="202"/>
      <c r="AX36" s="202"/>
      <c r="AY36" s="203"/>
      <c r="AZ36" s="203"/>
      <c r="BA36" s="203"/>
      <c r="BB36" s="203"/>
      <c r="BC36" s="203"/>
      <c r="BD36" s="203"/>
      <c r="BE36" s="203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31"/>
      <c r="BU36" s="31"/>
      <c r="BV36" s="31"/>
      <c r="BW36" s="31"/>
      <c r="CD36" s="62"/>
    </row>
    <row r="37" spans="2:82" ht="25.5">
      <c r="B37" s="67"/>
      <c r="C37" s="68"/>
      <c r="D37" s="68"/>
      <c r="E37" s="68"/>
      <c r="F37" s="68"/>
      <c r="G37" s="68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24" t="s">
        <v>134</v>
      </c>
      <c r="AC37" s="124"/>
      <c r="AD37" s="124"/>
      <c r="AE37" s="124"/>
      <c r="AF37" s="124"/>
      <c r="AG37" s="124"/>
      <c r="AH37" s="124"/>
      <c r="AI37" s="124"/>
      <c r="AJ37" s="124"/>
      <c r="AK37" s="398" t="s">
        <v>207</v>
      </c>
      <c r="AL37" s="398"/>
      <c r="AM37" s="398"/>
      <c r="AN37" s="398"/>
      <c r="AO37" s="398"/>
      <c r="AP37" s="398"/>
      <c r="AQ37" s="398"/>
      <c r="AR37" s="32"/>
      <c r="AS37" s="32"/>
      <c r="AT37" s="32"/>
      <c r="AU37" s="32"/>
      <c r="AV37" s="32"/>
      <c r="AW37" s="32"/>
      <c r="AX37" s="202"/>
      <c r="AY37" s="203"/>
      <c r="AZ37" s="203"/>
      <c r="BA37" s="203"/>
      <c r="BB37" s="203"/>
      <c r="BC37" s="203"/>
      <c r="BD37" s="203"/>
      <c r="BE37" s="203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31"/>
      <c r="BU37" s="31"/>
      <c r="BV37" s="31"/>
      <c r="BW37" s="31"/>
      <c r="CD37" s="62"/>
    </row>
    <row r="38" spans="2:82" ht="20.25">
      <c r="B38" s="67"/>
      <c r="C38" s="68"/>
      <c r="D38" s="68"/>
      <c r="E38" s="68"/>
      <c r="F38" s="68"/>
      <c r="G38" s="6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34"/>
      <c r="AM38" s="134"/>
      <c r="AN38" s="399"/>
      <c r="AO38" s="399"/>
      <c r="AP38" s="204"/>
      <c r="AQ38" s="32"/>
      <c r="AR38" s="32"/>
      <c r="AS38" s="32"/>
      <c r="AT38" s="32"/>
      <c r="AU38" s="32"/>
      <c r="AV38" s="32"/>
      <c r="AW38" s="32"/>
      <c r="AX38" s="202"/>
      <c r="AY38" s="203"/>
      <c r="AZ38" s="203"/>
      <c r="BA38" s="203"/>
      <c r="BB38" s="203"/>
      <c r="BC38" s="203"/>
      <c r="BD38" s="203"/>
      <c r="BE38" s="203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31"/>
      <c r="BU38" s="31"/>
      <c r="BV38" s="31"/>
      <c r="BW38" s="31"/>
      <c r="CD38" s="62"/>
    </row>
    <row r="39" spans="2:82" ht="20.25">
      <c r="B39" s="67"/>
      <c r="C39" s="68"/>
      <c r="D39" s="68"/>
      <c r="E39" s="68"/>
      <c r="F39" s="68"/>
      <c r="G39" s="68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400" t="s">
        <v>135</v>
      </c>
      <c r="AC39" s="400"/>
      <c r="AD39" s="400"/>
      <c r="AE39" s="400"/>
      <c r="AF39" s="400"/>
      <c r="AG39" s="400"/>
      <c r="AH39" s="400"/>
      <c r="AI39" s="400"/>
      <c r="AJ39" s="400"/>
      <c r="AK39" s="400"/>
      <c r="AL39" s="137"/>
      <c r="AM39" s="138"/>
      <c r="AN39" s="137"/>
      <c r="AO39" s="137"/>
      <c r="AP39" s="137"/>
      <c r="AQ39" s="137"/>
      <c r="AR39" s="32"/>
      <c r="AS39" s="32"/>
      <c r="AT39" s="32"/>
      <c r="AU39" s="32"/>
      <c r="AV39" s="32"/>
      <c r="AW39" s="32"/>
      <c r="AX39" s="202"/>
      <c r="AY39" s="203"/>
      <c r="AZ39" s="203"/>
      <c r="BA39" s="203"/>
      <c r="BB39" s="203"/>
      <c r="BC39" s="203"/>
      <c r="BD39" s="203"/>
      <c r="BE39" s="203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31"/>
      <c r="BU39" s="31"/>
      <c r="BV39" s="31"/>
      <c r="BW39" s="31"/>
      <c r="CD39" s="62"/>
    </row>
    <row r="40" spans="2:82" ht="20.25">
      <c r="B40" s="67"/>
      <c r="C40" s="68"/>
      <c r="D40" s="68"/>
      <c r="E40" s="68"/>
      <c r="F40" s="68"/>
      <c r="G40" s="68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137"/>
      <c r="AM40" s="137"/>
      <c r="AN40" s="137"/>
      <c r="AO40" s="137"/>
      <c r="AP40" s="137"/>
      <c r="AQ40" s="137"/>
      <c r="AR40" s="32"/>
      <c r="AS40" s="32"/>
      <c r="AT40" s="32"/>
      <c r="AU40" s="32"/>
      <c r="AV40" s="32"/>
      <c r="AW40" s="32"/>
      <c r="AX40" s="202"/>
      <c r="AY40" s="203"/>
      <c r="AZ40" s="203"/>
      <c r="BA40" s="203"/>
      <c r="BB40" s="203"/>
      <c r="BC40" s="203"/>
      <c r="BD40" s="203"/>
      <c r="BE40" s="203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31"/>
      <c r="BU40" s="31"/>
      <c r="BV40" s="31"/>
      <c r="BW40" s="31"/>
      <c r="CD40" s="62"/>
    </row>
    <row r="41" spans="2:82" ht="20.25">
      <c r="B41" s="67"/>
      <c r="C41" s="68"/>
      <c r="D41" s="68"/>
      <c r="E41" s="68"/>
      <c r="F41" s="68"/>
      <c r="G41" s="6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137"/>
      <c r="AM41" s="137"/>
      <c r="AN41" s="137"/>
      <c r="AO41" s="137"/>
      <c r="AP41" s="137"/>
      <c r="AQ41" s="137"/>
      <c r="AR41" s="32"/>
      <c r="AS41" s="32"/>
      <c r="AT41" s="32"/>
      <c r="AU41" s="32"/>
      <c r="AV41" s="32"/>
      <c r="AW41" s="32"/>
      <c r="AX41" s="202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2"/>
      <c r="BJ41" s="202"/>
      <c r="BK41" s="202"/>
      <c r="BL41" s="23"/>
      <c r="BM41" s="23"/>
      <c r="BN41" s="23"/>
      <c r="BO41" s="23"/>
      <c r="BP41" s="23"/>
      <c r="BQ41" s="32"/>
      <c r="BR41" s="23"/>
      <c r="BS41" s="23"/>
      <c r="BT41" s="32"/>
      <c r="BU41" s="32"/>
      <c r="BV41" s="32"/>
      <c r="BW41" s="32"/>
      <c r="BX41" s="69"/>
      <c r="BY41" s="69"/>
      <c r="BZ41" s="69"/>
      <c r="CA41" s="69"/>
      <c r="CB41" s="69"/>
      <c r="CC41" s="69"/>
      <c r="CD41" s="62"/>
    </row>
    <row r="42" spans="2:82" ht="18.75">
      <c r="B42" s="67"/>
      <c r="C42" s="68"/>
      <c r="D42" s="68"/>
      <c r="E42" s="68"/>
      <c r="F42" s="68"/>
      <c r="G42" s="6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32"/>
      <c r="AQ42" s="32"/>
      <c r="AR42" s="32"/>
      <c r="AS42" s="32"/>
      <c r="AT42" s="32"/>
      <c r="AU42" s="32"/>
      <c r="AV42" s="32"/>
      <c r="AW42" s="32"/>
      <c r="AX42" s="202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2"/>
      <c r="BJ42" s="202"/>
      <c r="BK42" s="202"/>
      <c r="BL42" s="23"/>
      <c r="BM42" s="23"/>
      <c r="BN42" s="23"/>
      <c r="BO42" s="23"/>
      <c r="BP42" s="23"/>
      <c r="BQ42" s="32"/>
      <c r="BR42" s="23"/>
      <c r="BS42" s="23"/>
      <c r="BT42" s="32"/>
      <c r="BU42" s="32"/>
      <c r="BV42" s="32"/>
      <c r="BW42" s="32"/>
      <c r="BX42" s="69"/>
      <c r="BY42" s="69"/>
      <c r="BZ42" s="69"/>
      <c r="CA42" s="69"/>
      <c r="CB42" s="69"/>
      <c r="CC42" s="69"/>
      <c r="CD42" s="62"/>
    </row>
    <row r="43" spans="2:82" ht="18.75" customHeight="1">
      <c r="B43" s="67"/>
      <c r="C43" s="68"/>
      <c r="D43" s="68"/>
      <c r="E43" s="68"/>
      <c r="F43" s="68"/>
      <c r="G43" s="68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128" t="s">
        <v>137</v>
      </c>
      <c r="AC43" s="128"/>
      <c r="AD43" s="128"/>
      <c r="AE43" s="126"/>
      <c r="AF43" s="126"/>
      <c r="AG43" s="401" t="s">
        <v>208</v>
      </c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32"/>
      <c r="AS43" s="402" t="s">
        <v>142</v>
      </c>
      <c r="AT43" s="402"/>
      <c r="AU43" s="402"/>
      <c r="AV43" s="402"/>
      <c r="AW43" s="402"/>
      <c r="AX43" s="402"/>
      <c r="AY43" s="402"/>
      <c r="AZ43" s="203"/>
      <c r="BA43" s="203"/>
      <c r="BB43" s="203"/>
      <c r="BC43" s="203"/>
      <c r="BD43" s="203"/>
      <c r="BE43" s="203"/>
      <c r="BF43" s="203"/>
      <c r="BG43" s="203"/>
      <c r="BH43" s="203"/>
      <c r="BI43" s="202"/>
      <c r="BJ43" s="202"/>
      <c r="BK43" s="202"/>
      <c r="BL43" s="23"/>
      <c r="BM43" s="23"/>
      <c r="BN43" s="23"/>
      <c r="BO43" s="23"/>
      <c r="BP43" s="23"/>
      <c r="BQ43" s="32"/>
      <c r="BR43" s="23"/>
      <c r="BS43" s="23"/>
      <c r="BT43" s="32"/>
      <c r="BU43" s="32"/>
      <c r="BV43" s="32"/>
      <c r="BW43" s="32"/>
      <c r="BX43" s="69"/>
      <c r="BY43" s="69"/>
      <c r="BZ43" s="69"/>
      <c r="CA43" s="69"/>
      <c r="CB43" s="69"/>
      <c r="CC43" s="69"/>
      <c r="CD43" s="62"/>
    </row>
    <row r="44" spans="2:82" ht="18.75" customHeight="1">
      <c r="B44" s="67"/>
      <c r="C44" s="68"/>
      <c r="D44" s="68"/>
      <c r="E44" s="68"/>
      <c r="F44" s="68"/>
      <c r="G44" s="68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126"/>
      <c r="AC44" s="126"/>
      <c r="AD44" s="126"/>
      <c r="AE44" s="126"/>
      <c r="AF44" s="126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32"/>
      <c r="AS44" s="402"/>
      <c r="AT44" s="402"/>
      <c r="AU44" s="402"/>
      <c r="AV44" s="402"/>
      <c r="AW44" s="402"/>
      <c r="AX44" s="402"/>
      <c r="AY44" s="402"/>
      <c r="AZ44" s="203"/>
      <c r="BA44" s="203"/>
      <c r="BB44" s="203"/>
      <c r="BC44" s="203"/>
      <c r="BD44" s="203"/>
      <c r="BE44" s="203"/>
      <c r="BF44" s="203"/>
      <c r="BG44" s="203"/>
      <c r="BH44" s="203"/>
      <c r="BI44" s="202"/>
      <c r="BJ44" s="202"/>
      <c r="BK44" s="202"/>
      <c r="BL44" s="23"/>
      <c r="BM44" s="23"/>
      <c r="BN44" s="23"/>
      <c r="BO44" s="23"/>
      <c r="BP44" s="23"/>
      <c r="BQ44" s="32"/>
      <c r="BR44" s="23"/>
      <c r="BS44" s="23"/>
      <c r="BT44" s="32"/>
      <c r="BU44" s="32"/>
      <c r="BV44" s="32"/>
      <c r="BW44" s="32"/>
      <c r="BX44" s="69"/>
      <c r="BY44" s="69"/>
      <c r="BZ44" s="69"/>
      <c r="CA44" s="69"/>
      <c r="CB44" s="69"/>
      <c r="CC44" s="69"/>
      <c r="CD44" s="62"/>
    </row>
    <row r="45" spans="2:82" ht="18.75">
      <c r="B45" s="67"/>
      <c r="C45" s="68"/>
      <c r="D45" s="68"/>
      <c r="E45" s="68"/>
      <c r="F45" s="68"/>
      <c r="G45" s="68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32"/>
      <c r="AQ45" s="32"/>
      <c r="AR45" s="32"/>
      <c r="AS45" s="32"/>
      <c r="AT45" s="32"/>
      <c r="AU45" s="32"/>
      <c r="AV45" s="32"/>
      <c r="AW45" s="32"/>
      <c r="AX45" s="202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2"/>
      <c r="BJ45" s="202"/>
      <c r="BK45" s="202"/>
      <c r="BL45" s="23"/>
      <c r="BM45" s="23"/>
      <c r="BN45" s="23"/>
      <c r="BO45" s="23"/>
      <c r="BP45" s="23"/>
      <c r="BQ45" s="32"/>
      <c r="BR45" s="23"/>
      <c r="BS45" s="23"/>
      <c r="BT45" s="32"/>
      <c r="BU45" s="32"/>
      <c r="BV45" s="32"/>
      <c r="BW45" s="32"/>
      <c r="BX45" s="69"/>
      <c r="BY45" s="69"/>
      <c r="BZ45" s="69"/>
      <c r="CA45" s="69"/>
      <c r="CB45" s="69"/>
      <c r="CC45" s="69"/>
      <c r="CD45" s="62"/>
    </row>
    <row r="46" spans="2:82" ht="12.75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C46" s="13"/>
      <c r="AD46" s="13"/>
      <c r="AE46" s="70"/>
      <c r="AF46" s="70"/>
      <c r="AG46" s="70"/>
      <c r="AH46" s="68"/>
      <c r="AI46" s="68"/>
      <c r="AJ46" s="68"/>
      <c r="AK46" s="68"/>
      <c r="AL46" s="68"/>
      <c r="AM46" s="69"/>
      <c r="AN46" s="68"/>
      <c r="AO46" s="68"/>
      <c r="AP46" s="69"/>
      <c r="AQ46" s="69"/>
      <c r="AR46" s="69"/>
      <c r="AS46" s="69"/>
      <c r="AT46" s="69"/>
      <c r="AU46" s="69"/>
      <c r="AV46" s="69"/>
      <c r="AW46" s="69"/>
      <c r="AX46" s="7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70"/>
      <c r="BJ46" s="70"/>
      <c r="BK46" s="70"/>
      <c r="BL46" s="68"/>
      <c r="BM46" s="68"/>
      <c r="BN46" s="68"/>
      <c r="BO46" s="68"/>
      <c r="BP46" s="68"/>
      <c r="BQ46" s="69"/>
      <c r="BR46" s="68"/>
      <c r="BS46" s="68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2"/>
    </row>
    <row r="47" spans="2:82" ht="25.5" customHeight="1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03" t="s">
        <v>161</v>
      </c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13"/>
      <c r="BI47" s="70"/>
      <c r="BJ47" s="70"/>
      <c r="BK47" s="70"/>
      <c r="BL47" s="68"/>
      <c r="BM47" s="68"/>
      <c r="BN47" s="68"/>
      <c r="BO47" s="68"/>
      <c r="BP47" s="68"/>
      <c r="BQ47" s="69"/>
      <c r="BR47" s="68"/>
      <c r="BS47" s="68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2"/>
    </row>
    <row r="48" spans="2:82" ht="20.25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404" t="s">
        <v>160</v>
      </c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13"/>
      <c r="BF48" s="13"/>
      <c r="BG48" s="13"/>
      <c r="BH48" s="13"/>
      <c r="BI48" s="70"/>
      <c r="BJ48" s="70"/>
      <c r="BK48" s="70"/>
      <c r="BL48" s="68"/>
      <c r="BM48" s="68"/>
      <c r="BN48" s="68"/>
      <c r="BO48" s="68"/>
      <c r="BP48" s="68"/>
      <c r="BQ48" s="69"/>
      <c r="BR48" s="68"/>
      <c r="BS48" s="68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2"/>
    </row>
    <row r="49" spans="2:82" ht="24.75" customHeigh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404" t="s">
        <v>208</v>
      </c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13"/>
      <c r="BF49" s="13"/>
      <c r="BG49" s="13"/>
      <c r="BH49" s="13"/>
      <c r="BI49" s="70"/>
      <c r="BJ49" s="70"/>
      <c r="BK49" s="70"/>
      <c r="BL49" s="68"/>
      <c r="BM49" s="68"/>
      <c r="BN49" s="68"/>
      <c r="BO49" s="68"/>
      <c r="BP49" s="68"/>
      <c r="BQ49" s="69"/>
      <c r="BR49" s="68"/>
      <c r="BS49" s="68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2"/>
    </row>
    <row r="50" spans="2:82" ht="12.75" customHeight="1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70"/>
      <c r="AV50" s="70"/>
      <c r="AW50" s="70"/>
      <c r="AX50" s="70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70"/>
      <c r="BJ50" s="70"/>
      <c r="BK50" s="70"/>
      <c r="BL50" s="68"/>
      <c r="BM50" s="68"/>
      <c r="BN50" s="68"/>
      <c r="BO50" s="68"/>
      <c r="BP50" s="68"/>
      <c r="BQ50" s="69"/>
      <c r="BR50" s="68"/>
      <c r="BS50" s="68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2"/>
    </row>
    <row r="51" spans="2:82" ht="12.75" customHeight="1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70"/>
      <c r="AV51" s="70"/>
      <c r="AW51" s="70"/>
      <c r="AX51" s="70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70"/>
      <c r="BJ51" s="70"/>
      <c r="BK51" s="70"/>
      <c r="BL51" s="68"/>
      <c r="BM51" s="68"/>
      <c r="BN51" s="68"/>
      <c r="BO51" s="68"/>
      <c r="BP51" s="68"/>
      <c r="BQ51" s="69"/>
      <c r="BR51" s="68"/>
      <c r="BS51" s="68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2"/>
    </row>
    <row r="52" spans="2:82" ht="12.75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70"/>
      <c r="AV52" s="70"/>
      <c r="AW52" s="70"/>
      <c r="AX52" s="70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70"/>
      <c r="BJ52" s="70"/>
      <c r="BK52" s="70"/>
      <c r="BL52" s="68"/>
      <c r="BM52" s="68"/>
      <c r="BN52" s="68"/>
      <c r="BO52" s="68"/>
      <c r="BP52" s="68"/>
      <c r="BQ52" s="69"/>
      <c r="BR52" s="68"/>
      <c r="BS52" s="68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2"/>
    </row>
    <row r="53" spans="2:82" ht="3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70"/>
      <c r="AV53" s="70"/>
      <c r="AW53" s="70"/>
      <c r="AX53" s="70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70"/>
      <c r="BJ53" s="70"/>
      <c r="BK53" s="70"/>
      <c r="BL53" s="68"/>
      <c r="BM53" s="68"/>
      <c r="BN53" s="68"/>
      <c r="BO53" s="68"/>
      <c r="BP53" s="68"/>
      <c r="BQ53" s="69"/>
      <c r="BR53" s="68"/>
      <c r="BS53" s="68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2"/>
    </row>
    <row r="54" spans="2:82" ht="3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70"/>
      <c r="AV54" s="70"/>
      <c r="AW54" s="70"/>
      <c r="AX54" s="70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70"/>
      <c r="BJ54" s="70"/>
      <c r="BK54" s="70"/>
      <c r="BL54" s="68"/>
      <c r="BM54" s="68"/>
      <c r="BN54" s="68"/>
      <c r="BO54" s="68"/>
      <c r="BP54" s="68"/>
      <c r="BQ54" s="69"/>
      <c r="BR54" s="68"/>
      <c r="BS54" s="68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2"/>
    </row>
    <row r="55" spans="2:82" ht="3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70"/>
      <c r="AV55" s="70"/>
      <c r="AW55" s="70"/>
      <c r="AX55" s="70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70"/>
      <c r="BJ55" s="70"/>
      <c r="BK55" s="70"/>
      <c r="BL55" s="68"/>
      <c r="BM55" s="68"/>
      <c r="BN55" s="68"/>
      <c r="BO55" s="68"/>
      <c r="BP55" s="68"/>
      <c r="BQ55" s="69"/>
      <c r="BR55" s="68"/>
      <c r="BS55" s="68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2"/>
    </row>
    <row r="56" spans="2:82" ht="12.75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70"/>
      <c r="AV56" s="70"/>
      <c r="AW56" s="70"/>
      <c r="AX56" s="70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70"/>
      <c r="BJ56" s="70"/>
      <c r="BK56" s="70"/>
      <c r="BL56" s="68"/>
      <c r="BM56" s="68"/>
      <c r="BN56" s="68"/>
      <c r="BO56" s="68"/>
      <c r="BP56" s="68"/>
      <c r="BQ56" s="69"/>
      <c r="BR56" s="68"/>
      <c r="BS56" s="68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2"/>
    </row>
    <row r="57" spans="2:82" ht="12.75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70"/>
      <c r="AV57" s="70"/>
      <c r="AW57" s="70"/>
      <c r="AX57" s="70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70"/>
      <c r="BJ57" s="70"/>
      <c r="BK57" s="70"/>
      <c r="BL57" s="68"/>
      <c r="BM57" s="68"/>
      <c r="BN57" s="68"/>
      <c r="BO57" s="68"/>
      <c r="BP57" s="68"/>
      <c r="BQ57" s="69"/>
      <c r="BR57" s="68"/>
      <c r="BS57" s="68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2"/>
    </row>
    <row r="58" spans="2:82" ht="12.7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70"/>
      <c r="AV58" s="70"/>
      <c r="AW58" s="70"/>
      <c r="AX58" s="70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70"/>
      <c r="BJ58" s="70"/>
      <c r="BK58" s="70"/>
      <c r="BL58" s="68"/>
      <c r="BM58" s="68"/>
      <c r="BN58" s="68"/>
      <c r="BO58" s="68"/>
      <c r="BP58" s="68"/>
      <c r="BQ58" s="69"/>
      <c r="BR58" s="68"/>
      <c r="BS58" s="68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2"/>
    </row>
    <row r="59" spans="2:82" ht="12.75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3"/>
      <c r="AV59" s="73"/>
      <c r="AW59" s="73"/>
      <c r="AX59" s="73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3"/>
      <c r="BJ59" s="73"/>
      <c r="BK59" s="73"/>
      <c r="BL59" s="72"/>
      <c r="BM59" s="72"/>
      <c r="BN59" s="72"/>
      <c r="BO59" s="72"/>
      <c r="BP59" s="72"/>
      <c r="BQ59" s="75"/>
      <c r="BR59" s="72"/>
      <c r="BS59" s="72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6"/>
    </row>
    <row r="60" spans="2:69" ht="12.75">
      <c r="B60" s="20"/>
      <c r="AU60" s="21"/>
      <c r="AV60" s="21"/>
      <c r="AW60" s="21"/>
      <c r="AX60" s="21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21"/>
      <c r="BJ60" s="21"/>
      <c r="BK60" s="21"/>
      <c r="BQ60"/>
    </row>
    <row r="61" spans="5:78" ht="18.75" customHeight="1"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 t="s">
        <v>0</v>
      </c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405" t="s">
        <v>140</v>
      </c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5"/>
    </row>
    <row r="62" ht="13.5" thickBot="1"/>
    <row r="63" spans="3:81" ht="16.5" customHeight="1">
      <c r="C63" s="406" t="s">
        <v>111</v>
      </c>
      <c r="D63" s="409" t="s">
        <v>1</v>
      </c>
      <c r="E63" s="410"/>
      <c r="F63" s="410"/>
      <c r="G63" s="410"/>
      <c r="H63" s="411"/>
      <c r="I63" s="409" t="s">
        <v>2</v>
      </c>
      <c r="J63" s="410"/>
      <c r="K63" s="410"/>
      <c r="L63" s="411"/>
      <c r="M63" s="409" t="s">
        <v>3</v>
      </c>
      <c r="N63" s="410"/>
      <c r="O63" s="410"/>
      <c r="P63" s="411"/>
      <c r="Q63" s="409" t="s">
        <v>4</v>
      </c>
      <c r="R63" s="410"/>
      <c r="S63" s="410"/>
      <c r="T63" s="410"/>
      <c r="U63" s="411"/>
      <c r="V63" s="409" t="s">
        <v>5</v>
      </c>
      <c r="W63" s="410"/>
      <c r="X63" s="410"/>
      <c r="Y63" s="411"/>
      <c r="Z63" s="412" t="s">
        <v>6</v>
      </c>
      <c r="AA63" s="413"/>
      <c r="AB63" s="413"/>
      <c r="AC63" s="414"/>
      <c r="AD63" s="412" t="s">
        <v>7</v>
      </c>
      <c r="AE63" s="413"/>
      <c r="AF63" s="413"/>
      <c r="AG63" s="414"/>
      <c r="AH63" s="412" t="s">
        <v>8</v>
      </c>
      <c r="AI63" s="413"/>
      <c r="AJ63" s="413"/>
      <c r="AK63" s="413"/>
      <c r="AL63" s="414"/>
      <c r="AM63" s="412" t="s">
        <v>9</v>
      </c>
      <c r="AN63" s="413"/>
      <c r="AO63" s="413"/>
      <c r="AP63" s="414"/>
      <c r="AQ63" s="412" t="s">
        <v>10</v>
      </c>
      <c r="AR63" s="413"/>
      <c r="AS63" s="414"/>
      <c r="AT63" s="412" t="s">
        <v>11</v>
      </c>
      <c r="AU63" s="413"/>
      <c r="AV63" s="413"/>
      <c r="AW63" s="414"/>
      <c r="AX63" s="412" t="s">
        <v>12</v>
      </c>
      <c r="AY63" s="413"/>
      <c r="AZ63" s="413"/>
      <c r="BA63" s="415"/>
      <c r="BB63" s="416" t="s">
        <v>13</v>
      </c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8"/>
      <c r="BN63" s="422" t="s">
        <v>120</v>
      </c>
      <c r="BO63" s="423"/>
      <c r="BP63" s="428" t="s">
        <v>112</v>
      </c>
      <c r="BQ63" s="429"/>
      <c r="BR63" s="429"/>
      <c r="BS63" s="429"/>
      <c r="BT63" s="429"/>
      <c r="BU63" s="429"/>
      <c r="BV63" s="429"/>
      <c r="BW63" s="430"/>
      <c r="BX63" s="434" t="s">
        <v>51</v>
      </c>
      <c r="BY63" s="435"/>
      <c r="BZ63" s="434" t="s">
        <v>113</v>
      </c>
      <c r="CA63" s="441" t="s">
        <v>102</v>
      </c>
      <c r="CB63" s="443" t="s">
        <v>119</v>
      </c>
      <c r="CC63" s="446" t="s">
        <v>125</v>
      </c>
    </row>
    <row r="64" spans="3:81" ht="20.25" customHeight="1" thickBot="1">
      <c r="C64" s="407"/>
      <c r="D64" s="88">
        <v>1</v>
      </c>
      <c r="E64" s="88">
        <v>8</v>
      </c>
      <c r="F64" s="88">
        <v>15</v>
      </c>
      <c r="G64" s="88">
        <v>22</v>
      </c>
      <c r="H64" s="88">
        <v>29</v>
      </c>
      <c r="I64" s="88">
        <v>6</v>
      </c>
      <c r="J64" s="88">
        <v>13</v>
      </c>
      <c r="K64" s="88">
        <v>20</v>
      </c>
      <c r="L64" s="88">
        <v>27</v>
      </c>
      <c r="M64" s="88">
        <v>3</v>
      </c>
      <c r="N64" s="88">
        <v>10</v>
      </c>
      <c r="O64" s="88">
        <v>17</v>
      </c>
      <c r="P64" s="88">
        <v>24</v>
      </c>
      <c r="Q64" s="88">
        <v>1</v>
      </c>
      <c r="R64" s="88">
        <v>8</v>
      </c>
      <c r="S64" s="88">
        <v>15</v>
      </c>
      <c r="T64" s="88">
        <v>22</v>
      </c>
      <c r="U64" s="88">
        <v>29</v>
      </c>
      <c r="V64" s="88">
        <v>5</v>
      </c>
      <c r="W64" s="88">
        <v>12</v>
      </c>
      <c r="X64" s="88">
        <v>19</v>
      </c>
      <c r="Y64" s="88">
        <v>26</v>
      </c>
      <c r="Z64" s="88">
        <v>2</v>
      </c>
      <c r="AA64" s="88">
        <v>9</v>
      </c>
      <c r="AB64" s="88">
        <v>16</v>
      </c>
      <c r="AC64" s="88">
        <v>23</v>
      </c>
      <c r="AD64" s="88">
        <v>2</v>
      </c>
      <c r="AE64" s="88">
        <v>9</v>
      </c>
      <c r="AF64" s="88">
        <v>16</v>
      </c>
      <c r="AG64" s="88">
        <v>23</v>
      </c>
      <c r="AH64" s="88">
        <v>30</v>
      </c>
      <c r="AI64" s="88">
        <v>6</v>
      </c>
      <c r="AJ64" s="88">
        <v>13</v>
      </c>
      <c r="AK64" s="88">
        <v>20</v>
      </c>
      <c r="AL64" s="88">
        <v>27</v>
      </c>
      <c r="AM64" s="88">
        <v>4</v>
      </c>
      <c r="AN64" s="88">
        <v>11</v>
      </c>
      <c r="AO64" s="88">
        <v>18</v>
      </c>
      <c r="AP64" s="88">
        <v>25</v>
      </c>
      <c r="AQ64" s="88">
        <v>1</v>
      </c>
      <c r="AR64" s="88">
        <v>22</v>
      </c>
      <c r="AS64" s="88">
        <v>29</v>
      </c>
      <c r="AT64" s="88">
        <v>6</v>
      </c>
      <c r="AU64" s="88">
        <v>13</v>
      </c>
      <c r="AV64" s="88">
        <v>20</v>
      </c>
      <c r="AW64" s="88">
        <v>27</v>
      </c>
      <c r="AX64" s="88">
        <v>3</v>
      </c>
      <c r="AY64" s="88">
        <v>10</v>
      </c>
      <c r="AZ64" s="88">
        <v>17</v>
      </c>
      <c r="BA64" s="90">
        <v>24</v>
      </c>
      <c r="BB64" s="419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1"/>
      <c r="BN64" s="424"/>
      <c r="BO64" s="425"/>
      <c r="BP64" s="431"/>
      <c r="BQ64" s="432"/>
      <c r="BR64" s="432"/>
      <c r="BS64" s="432"/>
      <c r="BT64" s="432"/>
      <c r="BU64" s="432"/>
      <c r="BV64" s="432"/>
      <c r="BW64" s="433"/>
      <c r="BX64" s="436"/>
      <c r="BY64" s="437"/>
      <c r="BZ64" s="436"/>
      <c r="CA64" s="442"/>
      <c r="CB64" s="444"/>
      <c r="CC64" s="447"/>
    </row>
    <row r="65" spans="3:81" ht="18.75" customHeight="1" thickBot="1">
      <c r="C65" s="407"/>
      <c r="D65" s="89">
        <v>7</v>
      </c>
      <c r="E65" s="89">
        <v>14</v>
      </c>
      <c r="F65" s="89">
        <v>21</v>
      </c>
      <c r="G65" s="89">
        <v>28</v>
      </c>
      <c r="H65" s="89">
        <v>5</v>
      </c>
      <c r="I65" s="89">
        <v>12</v>
      </c>
      <c r="J65" s="89">
        <v>19</v>
      </c>
      <c r="K65" s="89">
        <v>26</v>
      </c>
      <c r="L65" s="89">
        <v>2</v>
      </c>
      <c r="M65" s="89">
        <v>9</v>
      </c>
      <c r="N65" s="89">
        <v>16</v>
      </c>
      <c r="O65" s="89">
        <v>23</v>
      </c>
      <c r="P65" s="89">
        <v>30</v>
      </c>
      <c r="Q65" s="89">
        <v>7</v>
      </c>
      <c r="R65" s="89">
        <v>14</v>
      </c>
      <c r="S65" s="89">
        <v>21</v>
      </c>
      <c r="T65" s="89">
        <v>28</v>
      </c>
      <c r="U65" s="89">
        <v>4</v>
      </c>
      <c r="V65" s="89">
        <v>11</v>
      </c>
      <c r="W65" s="89">
        <v>18</v>
      </c>
      <c r="X65" s="89">
        <v>25</v>
      </c>
      <c r="Y65" s="89">
        <v>1</v>
      </c>
      <c r="Z65" s="89">
        <v>8</v>
      </c>
      <c r="AA65" s="89">
        <v>15</v>
      </c>
      <c r="AB65" s="89">
        <v>22</v>
      </c>
      <c r="AC65" s="89">
        <v>1</v>
      </c>
      <c r="AD65" s="89">
        <v>8</v>
      </c>
      <c r="AE65" s="89">
        <v>15</v>
      </c>
      <c r="AF65" s="89">
        <v>22</v>
      </c>
      <c r="AG65" s="89">
        <v>29</v>
      </c>
      <c r="AH65" s="89">
        <v>5</v>
      </c>
      <c r="AI65" s="89">
        <v>12</v>
      </c>
      <c r="AJ65" s="89">
        <v>19</v>
      </c>
      <c r="AK65" s="89">
        <v>26</v>
      </c>
      <c r="AL65" s="89">
        <v>3</v>
      </c>
      <c r="AM65" s="89">
        <v>10</v>
      </c>
      <c r="AN65" s="89">
        <v>17</v>
      </c>
      <c r="AO65" s="89">
        <v>24</v>
      </c>
      <c r="AP65" s="89">
        <v>31</v>
      </c>
      <c r="AQ65" s="89">
        <v>7</v>
      </c>
      <c r="AR65" s="89">
        <v>28</v>
      </c>
      <c r="AS65" s="89">
        <v>5</v>
      </c>
      <c r="AT65" s="89">
        <v>12</v>
      </c>
      <c r="AU65" s="89">
        <v>19</v>
      </c>
      <c r="AV65" s="89">
        <v>26</v>
      </c>
      <c r="AW65" s="89">
        <v>2</v>
      </c>
      <c r="AX65" s="89">
        <v>9</v>
      </c>
      <c r="AY65" s="89">
        <v>16</v>
      </c>
      <c r="AZ65" s="89">
        <v>23</v>
      </c>
      <c r="BA65" s="91">
        <v>31</v>
      </c>
      <c r="BB65" s="449" t="s">
        <v>114</v>
      </c>
      <c r="BC65" s="450"/>
      <c r="BD65" s="450"/>
      <c r="BE65" s="451"/>
      <c r="BF65" s="416" t="s">
        <v>115</v>
      </c>
      <c r="BG65" s="417"/>
      <c r="BH65" s="417"/>
      <c r="BI65" s="418"/>
      <c r="BJ65" s="416" t="s">
        <v>116</v>
      </c>
      <c r="BK65" s="417"/>
      <c r="BL65" s="417"/>
      <c r="BM65" s="418"/>
      <c r="BN65" s="424"/>
      <c r="BO65" s="425"/>
      <c r="BP65" s="431"/>
      <c r="BQ65" s="432"/>
      <c r="BR65" s="432"/>
      <c r="BS65" s="432"/>
      <c r="BT65" s="432"/>
      <c r="BU65" s="432"/>
      <c r="BV65" s="432"/>
      <c r="BW65" s="433"/>
      <c r="BX65" s="436"/>
      <c r="BY65" s="437"/>
      <c r="BZ65" s="436"/>
      <c r="CA65" s="442"/>
      <c r="CB65" s="444"/>
      <c r="CC65" s="447"/>
    </row>
    <row r="66" spans="3:81" ht="20.25" customHeight="1">
      <c r="C66" s="407"/>
      <c r="D66" s="438">
        <v>1</v>
      </c>
      <c r="E66" s="438">
        <v>2</v>
      </c>
      <c r="F66" s="438">
        <v>3</v>
      </c>
      <c r="G66" s="438">
        <v>4</v>
      </c>
      <c r="H66" s="438">
        <v>5</v>
      </c>
      <c r="I66" s="438">
        <v>6</v>
      </c>
      <c r="J66" s="438">
        <v>7</v>
      </c>
      <c r="K66" s="438">
        <v>8</v>
      </c>
      <c r="L66" s="438">
        <v>9</v>
      </c>
      <c r="M66" s="438">
        <v>10</v>
      </c>
      <c r="N66" s="438">
        <v>11</v>
      </c>
      <c r="O66" s="438">
        <v>12</v>
      </c>
      <c r="P66" s="438">
        <v>13</v>
      </c>
      <c r="Q66" s="438">
        <v>14</v>
      </c>
      <c r="R66" s="438">
        <v>15</v>
      </c>
      <c r="S66" s="438">
        <v>16</v>
      </c>
      <c r="T66" s="438">
        <v>17</v>
      </c>
      <c r="U66" s="438">
        <v>18</v>
      </c>
      <c r="V66" s="438">
        <v>19</v>
      </c>
      <c r="W66" s="438">
        <v>20</v>
      </c>
      <c r="X66" s="438">
        <v>21</v>
      </c>
      <c r="Y66" s="438">
        <v>22</v>
      </c>
      <c r="Z66" s="438">
        <v>23</v>
      </c>
      <c r="AA66" s="438">
        <v>24</v>
      </c>
      <c r="AB66" s="438">
        <v>25</v>
      </c>
      <c r="AC66" s="438">
        <v>26</v>
      </c>
      <c r="AD66" s="438">
        <v>27</v>
      </c>
      <c r="AE66" s="438">
        <v>28</v>
      </c>
      <c r="AF66" s="438">
        <v>29</v>
      </c>
      <c r="AG66" s="438">
        <v>30</v>
      </c>
      <c r="AH66" s="438">
        <v>31</v>
      </c>
      <c r="AI66" s="438">
        <v>32</v>
      </c>
      <c r="AJ66" s="438">
        <v>33</v>
      </c>
      <c r="AK66" s="438">
        <v>34</v>
      </c>
      <c r="AL66" s="438">
        <v>35</v>
      </c>
      <c r="AM66" s="438">
        <v>36</v>
      </c>
      <c r="AN66" s="438">
        <v>37</v>
      </c>
      <c r="AO66" s="438">
        <v>38</v>
      </c>
      <c r="AP66" s="438">
        <v>39</v>
      </c>
      <c r="AQ66" s="438">
        <v>40</v>
      </c>
      <c r="AR66" s="438">
        <v>43</v>
      </c>
      <c r="AS66" s="438">
        <v>44</v>
      </c>
      <c r="AT66" s="438">
        <v>45</v>
      </c>
      <c r="AU66" s="438">
        <v>46</v>
      </c>
      <c r="AV66" s="438">
        <v>47</v>
      </c>
      <c r="AW66" s="438">
        <v>48</v>
      </c>
      <c r="AX66" s="438">
        <v>49</v>
      </c>
      <c r="AY66" s="438">
        <v>50</v>
      </c>
      <c r="AZ66" s="438">
        <v>51</v>
      </c>
      <c r="BA66" s="438">
        <v>52</v>
      </c>
      <c r="BB66" s="452"/>
      <c r="BC66" s="453"/>
      <c r="BD66" s="453"/>
      <c r="BE66" s="454"/>
      <c r="BF66" s="419"/>
      <c r="BG66" s="420"/>
      <c r="BH66" s="420"/>
      <c r="BI66" s="421"/>
      <c r="BJ66" s="419"/>
      <c r="BK66" s="420"/>
      <c r="BL66" s="420"/>
      <c r="BM66" s="421"/>
      <c r="BN66" s="424"/>
      <c r="BO66" s="425"/>
      <c r="BP66" s="461" t="s">
        <v>121</v>
      </c>
      <c r="BQ66" s="462"/>
      <c r="BR66" s="461" t="s">
        <v>122</v>
      </c>
      <c r="BS66" s="462"/>
      <c r="BT66" s="461" t="s">
        <v>123</v>
      </c>
      <c r="BU66" s="462"/>
      <c r="BV66" s="461" t="s">
        <v>124</v>
      </c>
      <c r="BW66" s="462"/>
      <c r="BX66" s="436"/>
      <c r="BY66" s="437"/>
      <c r="BZ66" s="436"/>
      <c r="CA66" s="442"/>
      <c r="CB66" s="444"/>
      <c r="CC66" s="447"/>
    </row>
    <row r="67" spans="3:81" ht="149.25" customHeight="1" thickBot="1">
      <c r="C67" s="407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55"/>
      <c r="BC67" s="456"/>
      <c r="BD67" s="456"/>
      <c r="BE67" s="457"/>
      <c r="BF67" s="458"/>
      <c r="BG67" s="459"/>
      <c r="BH67" s="459"/>
      <c r="BI67" s="460"/>
      <c r="BJ67" s="458"/>
      <c r="BK67" s="459"/>
      <c r="BL67" s="459"/>
      <c r="BM67" s="460"/>
      <c r="BN67" s="426"/>
      <c r="BO67" s="427"/>
      <c r="BP67" s="463"/>
      <c r="BQ67" s="464"/>
      <c r="BR67" s="463"/>
      <c r="BS67" s="464"/>
      <c r="BT67" s="463"/>
      <c r="BU67" s="464"/>
      <c r="BV67" s="463"/>
      <c r="BW67" s="464"/>
      <c r="BX67" s="436"/>
      <c r="BY67" s="437"/>
      <c r="BZ67" s="436"/>
      <c r="CA67" s="442"/>
      <c r="CB67" s="444"/>
      <c r="CC67" s="447"/>
    </row>
    <row r="68" spans="3:81" ht="14.25" customHeight="1" thickBot="1">
      <c r="C68" s="408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65" t="s">
        <v>117</v>
      </c>
      <c r="BC68" s="466"/>
      <c r="BD68" s="467" t="s">
        <v>118</v>
      </c>
      <c r="BE68" s="468"/>
      <c r="BF68" s="465" t="s">
        <v>117</v>
      </c>
      <c r="BG68" s="468"/>
      <c r="BH68" s="466" t="s">
        <v>118</v>
      </c>
      <c r="BI68" s="468"/>
      <c r="BJ68" s="465" t="s">
        <v>117</v>
      </c>
      <c r="BK68" s="466"/>
      <c r="BL68" s="467" t="s">
        <v>118</v>
      </c>
      <c r="BM68" s="466"/>
      <c r="BN68" s="469" t="s">
        <v>117</v>
      </c>
      <c r="BO68" s="470"/>
      <c r="BP68" s="469" t="s">
        <v>117</v>
      </c>
      <c r="BQ68" s="470"/>
      <c r="BR68" s="469" t="s">
        <v>117</v>
      </c>
      <c r="BS68" s="470"/>
      <c r="BT68" s="469" t="s">
        <v>117</v>
      </c>
      <c r="BU68" s="470"/>
      <c r="BV68" s="469" t="s">
        <v>117</v>
      </c>
      <c r="BW68" s="470"/>
      <c r="BX68" s="469" t="s">
        <v>117</v>
      </c>
      <c r="BY68" s="470"/>
      <c r="BZ68" s="219" t="s">
        <v>117</v>
      </c>
      <c r="CA68" s="143" t="s">
        <v>117</v>
      </c>
      <c r="CB68" s="445"/>
      <c r="CC68" s="448"/>
    </row>
    <row r="69" spans="3:81" ht="20.25" customHeight="1" thickBot="1">
      <c r="C69" s="92"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4" t="s">
        <v>14</v>
      </c>
      <c r="V69" s="4" t="s">
        <v>14</v>
      </c>
      <c r="W69" s="19"/>
      <c r="X69" s="17"/>
      <c r="Y69" s="1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3" t="s">
        <v>15</v>
      </c>
      <c r="AS69" s="4" t="s">
        <v>14</v>
      </c>
      <c r="AT69" s="4" t="s">
        <v>14</v>
      </c>
      <c r="AU69" s="4" t="s">
        <v>14</v>
      </c>
      <c r="AV69" s="4" t="s">
        <v>14</v>
      </c>
      <c r="AW69" s="4" t="s">
        <v>14</v>
      </c>
      <c r="AX69" s="4" t="s">
        <v>14</v>
      </c>
      <c r="AY69" s="4" t="s">
        <v>14</v>
      </c>
      <c r="AZ69" s="4" t="s">
        <v>14</v>
      </c>
      <c r="BA69" s="16" t="s">
        <v>14</v>
      </c>
      <c r="BB69" s="471">
        <f>COUNTIF(D69:BA69,"")</f>
        <v>38</v>
      </c>
      <c r="BC69" s="472"/>
      <c r="BD69" s="473">
        <f>BB69*36</f>
        <v>1368</v>
      </c>
      <c r="BE69" s="472"/>
      <c r="BF69" s="471">
        <f>COUNTIF(D69:T69,"")</f>
        <v>17</v>
      </c>
      <c r="BG69" s="472"/>
      <c r="BH69" s="473">
        <f>BF69*36</f>
        <v>612</v>
      </c>
      <c r="BI69" s="472"/>
      <c r="BJ69" s="471">
        <f>COUNTIF(U69:BA69,"")</f>
        <v>21</v>
      </c>
      <c r="BK69" s="472"/>
      <c r="BL69" s="473">
        <f>BJ69*36</f>
        <v>756</v>
      </c>
      <c r="BM69" s="472"/>
      <c r="BN69" s="474">
        <f>COUNTIF(D69:BA69,"Э")</f>
        <v>1</v>
      </c>
      <c r="BO69" s="475"/>
      <c r="BP69" s="476">
        <f>COUNTIF(D69:BA69,"оу")</f>
        <v>0</v>
      </c>
      <c r="BQ69" s="477"/>
      <c r="BR69" s="474">
        <f>COUNTIF(D69:BA69,"ОО")</f>
        <v>0</v>
      </c>
      <c r="BS69" s="475"/>
      <c r="BT69" s="474">
        <f>COUNTIF(D69:BA69,"Д")</f>
        <v>0</v>
      </c>
      <c r="BU69" s="475"/>
      <c r="BV69" s="474">
        <f>COUNTIF(D69:BA69,"V")</f>
        <v>0</v>
      </c>
      <c r="BW69" s="475"/>
      <c r="BX69" s="474">
        <f>COUNTIF(D69:BA69,"З")</f>
        <v>0</v>
      </c>
      <c r="BY69" s="475"/>
      <c r="BZ69" s="140">
        <f>COUNTIF(D69:BA69,"К")</f>
        <v>11</v>
      </c>
      <c r="CA69" s="159">
        <f>BB69+BN69+BP69+BT69+BR69+BV69+BX69+BZ69</f>
        <v>50</v>
      </c>
      <c r="CB69" s="99">
        <v>25</v>
      </c>
      <c r="CC69" s="100">
        <v>3</v>
      </c>
    </row>
    <row r="70" spans="3:81" ht="20.25" customHeight="1" thickBot="1">
      <c r="C70" s="93">
        <v>2</v>
      </c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4" t="s">
        <v>14</v>
      </c>
      <c r="V70" s="4" t="s">
        <v>14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"/>
      <c r="AG70" s="1"/>
      <c r="AH70" s="2"/>
      <c r="AI70" s="1"/>
      <c r="AJ70" s="29"/>
      <c r="AK70" s="29"/>
      <c r="AL70" s="1"/>
      <c r="AM70" s="1"/>
      <c r="AN70" s="1"/>
      <c r="AO70" s="17"/>
      <c r="AP70" s="182"/>
      <c r="AQ70" s="17"/>
      <c r="AR70" s="178" t="s">
        <v>172</v>
      </c>
      <c r="AS70" s="178" t="s">
        <v>172</v>
      </c>
      <c r="AT70" s="4" t="s">
        <v>14</v>
      </c>
      <c r="AU70" s="4" t="s">
        <v>14</v>
      </c>
      <c r="AV70" s="4" t="s">
        <v>14</v>
      </c>
      <c r="AW70" s="4" t="s">
        <v>14</v>
      </c>
      <c r="AX70" s="4" t="s">
        <v>14</v>
      </c>
      <c r="AY70" s="4" t="s">
        <v>14</v>
      </c>
      <c r="AZ70" s="4" t="s">
        <v>14</v>
      </c>
      <c r="BA70" s="16" t="s">
        <v>14</v>
      </c>
      <c r="BB70" s="476">
        <f>COUNTIF(D70:BA70,"")</f>
        <v>38</v>
      </c>
      <c r="BC70" s="478"/>
      <c r="BD70" s="479">
        <f>BB70*36</f>
        <v>1368</v>
      </c>
      <c r="BE70" s="477"/>
      <c r="BF70" s="476">
        <f>COUNTIF(D70:T70,"")</f>
        <v>17</v>
      </c>
      <c r="BG70" s="478"/>
      <c r="BH70" s="479">
        <f>BF70*36</f>
        <v>612</v>
      </c>
      <c r="BI70" s="477"/>
      <c r="BJ70" s="476">
        <f>COUNTIF(U70:BA70,"")</f>
        <v>21</v>
      </c>
      <c r="BK70" s="478"/>
      <c r="BL70" s="479">
        <f>BJ70*36</f>
        <v>756</v>
      </c>
      <c r="BM70" s="477"/>
      <c r="BN70" s="476">
        <f>COUNTIF(D70:BA70,"Э")</f>
        <v>0</v>
      </c>
      <c r="BO70" s="477"/>
      <c r="BP70" s="476">
        <f>COUNTIF(D70:BA70,"оу")</f>
        <v>0</v>
      </c>
      <c r="BQ70" s="477"/>
      <c r="BR70" s="476">
        <f>COUNTIF(D70:BA70,"ОО")</f>
        <v>0</v>
      </c>
      <c r="BS70" s="477"/>
      <c r="BT70" s="476">
        <f>COUNTIF(D70:BA70,"Д")</f>
        <v>0</v>
      </c>
      <c r="BU70" s="477"/>
      <c r="BV70" s="476">
        <f>COUNTIF(D70:BA70,"V")</f>
        <v>0</v>
      </c>
      <c r="BW70" s="477"/>
      <c r="BX70" s="476">
        <f>COUNTIF(D70:BA70,"З")</f>
        <v>0</v>
      </c>
      <c r="BY70" s="477"/>
      <c r="BZ70" s="139">
        <f>COUNTIF(D70:BA70,"К")</f>
        <v>10</v>
      </c>
      <c r="CA70" s="160">
        <f>BB70+BN70+BP70+BT70+BR70+BV70+BX70+BZ70</f>
        <v>48</v>
      </c>
      <c r="CB70" s="101">
        <v>25</v>
      </c>
      <c r="CC70" s="102">
        <v>3</v>
      </c>
    </row>
    <row r="71" spans="3:81" ht="20.25" customHeight="1" thickBot="1">
      <c r="C71" s="93">
        <v>3</v>
      </c>
      <c r="D71" s="1"/>
      <c r="E71" s="1"/>
      <c r="F71" s="1"/>
      <c r="G71" s="1"/>
      <c r="H71" s="1"/>
      <c r="I71" s="1"/>
      <c r="J71" s="1"/>
      <c r="K71" s="1"/>
      <c r="L71" s="2"/>
      <c r="M71" s="150"/>
      <c r="N71" s="2"/>
      <c r="O71" s="150"/>
      <c r="P71" s="158" t="s">
        <v>171</v>
      </c>
      <c r="Q71" s="158" t="s">
        <v>171</v>
      </c>
      <c r="R71" s="158" t="s">
        <v>171</v>
      </c>
      <c r="S71" s="158" t="s">
        <v>171</v>
      </c>
      <c r="T71" s="3" t="s">
        <v>15</v>
      </c>
      <c r="U71" s="4" t="s">
        <v>14</v>
      </c>
      <c r="V71" s="4" t="s">
        <v>14</v>
      </c>
      <c r="W71" s="182"/>
      <c r="X71" s="162"/>
      <c r="Y71" s="162"/>
      <c r="Z71" s="162"/>
      <c r="AA71" s="162"/>
      <c r="AB71" s="162"/>
      <c r="AC71" s="162"/>
      <c r="AD71" s="162"/>
      <c r="AE71" s="162"/>
      <c r="AF71" s="162"/>
      <c r="AG71" s="1"/>
      <c r="AH71" s="158" t="s">
        <v>171</v>
      </c>
      <c r="AI71" s="158" t="s">
        <v>171</v>
      </c>
      <c r="AJ71" s="158" t="s">
        <v>171</v>
      </c>
      <c r="AK71" s="17"/>
      <c r="AL71" s="17"/>
      <c r="AM71" s="17"/>
      <c r="AN71" s="17"/>
      <c r="AO71" s="17"/>
      <c r="AP71" s="17"/>
      <c r="AQ71" s="17"/>
      <c r="AR71" s="3" t="s">
        <v>15</v>
      </c>
      <c r="AS71" s="4" t="s">
        <v>14</v>
      </c>
      <c r="AT71" s="4" t="s">
        <v>14</v>
      </c>
      <c r="AU71" s="4" t="s">
        <v>14</v>
      </c>
      <c r="AV71" s="4" t="s">
        <v>14</v>
      </c>
      <c r="AW71" s="4" t="s">
        <v>14</v>
      </c>
      <c r="AX71" s="4" t="s">
        <v>14</v>
      </c>
      <c r="AY71" s="4" t="s">
        <v>14</v>
      </c>
      <c r="AZ71" s="27" t="s">
        <v>14</v>
      </c>
      <c r="BA71" s="16" t="s">
        <v>14</v>
      </c>
      <c r="BB71" s="476">
        <f>COUNTIF(D71:BA71,"")</f>
        <v>30</v>
      </c>
      <c r="BC71" s="478"/>
      <c r="BD71" s="479">
        <f>BB71*36</f>
        <v>1080</v>
      </c>
      <c r="BE71" s="477"/>
      <c r="BF71" s="476">
        <f>COUNTIF(D71:T71,"")</f>
        <v>12</v>
      </c>
      <c r="BG71" s="478"/>
      <c r="BH71" s="479">
        <f>BF71*36</f>
        <v>432</v>
      </c>
      <c r="BI71" s="477"/>
      <c r="BJ71" s="476">
        <f>COUNTIF(U71:BA71,"")</f>
        <v>18</v>
      </c>
      <c r="BK71" s="478"/>
      <c r="BL71" s="479">
        <f>BJ71*36</f>
        <v>648</v>
      </c>
      <c r="BM71" s="477"/>
      <c r="BN71" s="476">
        <f>COUNTIF(D71:BA71,"Э")</f>
        <v>2</v>
      </c>
      <c r="BO71" s="477"/>
      <c r="BP71" s="476">
        <f>COUNTIF(D71:BA71,"оу")</f>
        <v>0</v>
      </c>
      <c r="BQ71" s="477"/>
      <c r="BR71" s="476">
        <f>COUNTIF(D71:BA71,"ОО")</f>
        <v>0</v>
      </c>
      <c r="BS71" s="477"/>
      <c r="BT71" s="476">
        <f>COUNTIF(D71:BA71,"Д")</f>
        <v>0</v>
      </c>
      <c r="BU71" s="477"/>
      <c r="BV71" s="476">
        <f>COUNTIF(D71:BA71,"V")</f>
        <v>0</v>
      </c>
      <c r="BW71" s="477"/>
      <c r="BX71" s="476">
        <f>COUNTIF(D71:BA71,"З")</f>
        <v>0</v>
      </c>
      <c r="BY71" s="477"/>
      <c r="BZ71" s="139">
        <f>COUNTIF(D71:BA71,"К")</f>
        <v>11</v>
      </c>
      <c r="CA71" s="160">
        <f>BB71+BN71+BP71+BT71+BR71+BV71+BX71+BZ71</f>
        <v>43</v>
      </c>
      <c r="CB71" s="101">
        <v>25</v>
      </c>
      <c r="CC71" s="102">
        <v>3</v>
      </c>
    </row>
    <row r="72" spans="3:81" ht="20.25" customHeight="1" thickBot="1">
      <c r="C72" s="93">
        <v>4</v>
      </c>
      <c r="D72" s="25"/>
      <c r="E72" s="26"/>
      <c r="F72" s="26"/>
      <c r="G72" s="26"/>
      <c r="H72" s="158" t="s">
        <v>171</v>
      </c>
      <c r="I72" s="158" t="s">
        <v>171</v>
      </c>
      <c r="J72" s="158" t="s">
        <v>171</v>
      </c>
      <c r="K72" s="158" t="s">
        <v>171</v>
      </c>
      <c r="L72" s="158" t="s">
        <v>171</v>
      </c>
      <c r="M72" s="18"/>
      <c r="N72" s="18"/>
      <c r="O72" s="18"/>
      <c r="P72" s="18"/>
      <c r="Q72" s="18"/>
      <c r="R72" s="150"/>
      <c r="S72" s="150"/>
      <c r="T72" s="150"/>
      <c r="U72" s="4" t="s">
        <v>14</v>
      </c>
      <c r="V72" s="4" t="s">
        <v>14</v>
      </c>
      <c r="W72" s="150"/>
      <c r="X72" s="150"/>
      <c r="Y72" s="150"/>
      <c r="Z72" s="150"/>
      <c r="AA72" s="150"/>
      <c r="AB72" s="150"/>
      <c r="AC72" s="179" t="s">
        <v>170</v>
      </c>
      <c r="AD72" s="179" t="s">
        <v>170</v>
      </c>
      <c r="AE72" s="179" t="s">
        <v>170</v>
      </c>
      <c r="AF72" s="179" t="s">
        <v>170</v>
      </c>
      <c r="AG72" s="17"/>
      <c r="AH72" s="162"/>
      <c r="AI72" s="17"/>
      <c r="AJ72" s="17"/>
      <c r="AK72" s="209"/>
      <c r="AL72" s="209"/>
      <c r="AM72" s="17"/>
      <c r="AN72" s="3" t="s">
        <v>15</v>
      </c>
      <c r="AO72" s="58" t="s">
        <v>16</v>
      </c>
      <c r="AP72" s="58" t="s">
        <v>16</v>
      </c>
      <c r="AQ72" s="58" t="s">
        <v>16</v>
      </c>
      <c r="AR72" s="105" t="s">
        <v>157</v>
      </c>
      <c r="AS72" s="98"/>
      <c r="AT72" s="98"/>
      <c r="AU72" s="98"/>
      <c r="AV72" s="98"/>
      <c r="AW72" s="98"/>
      <c r="AX72" s="98"/>
      <c r="AY72" s="98"/>
      <c r="AZ72" s="98"/>
      <c r="BA72" s="106"/>
      <c r="BB72" s="480">
        <f>COUNTIF(D72:AR72,"")+COUNTIF(D72:AR72,"оу")</f>
        <v>25</v>
      </c>
      <c r="BC72" s="481"/>
      <c r="BD72" s="482">
        <f>BB72*36</f>
        <v>900</v>
      </c>
      <c r="BE72" s="483"/>
      <c r="BF72" s="480">
        <f>COUNTIF(D72:T72,"")+COUNTIF(D72:T72,"оу")</f>
        <v>12</v>
      </c>
      <c r="BG72" s="481"/>
      <c r="BH72" s="482">
        <f>BF72*36</f>
        <v>432</v>
      </c>
      <c r="BI72" s="483"/>
      <c r="BJ72" s="480">
        <f>COUNTIF(U72:AR72,"")</f>
        <v>13</v>
      </c>
      <c r="BK72" s="481"/>
      <c r="BL72" s="482">
        <f>BJ72*36</f>
        <v>468</v>
      </c>
      <c r="BM72" s="483"/>
      <c r="BN72" s="484">
        <f>COUNTIF(D72:BA72,"Э")</f>
        <v>1</v>
      </c>
      <c r="BO72" s="485"/>
      <c r="BP72" s="480">
        <f>COUNTIF(D72:AS72,"оу")</f>
        <v>0</v>
      </c>
      <c r="BQ72" s="483"/>
      <c r="BR72" s="484">
        <f>COUNTIF(D72:BA72,"ОО")</f>
        <v>0</v>
      </c>
      <c r="BS72" s="485"/>
      <c r="BT72" s="484">
        <f>COUNTIF(D72:BA72,"Д")</f>
        <v>0</v>
      </c>
      <c r="BU72" s="485"/>
      <c r="BV72" s="484">
        <f>COUNTIF(D72:BA72,"П")</f>
        <v>3</v>
      </c>
      <c r="BW72" s="485"/>
      <c r="BX72" s="484">
        <f>COUNTIF(D72:BA72,"И")</f>
        <v>1</v>
      </c>
      <c r="BY72" s="485"/>
      <c r="BZ72" s="141">
        <f>COUNTIF(D72:BA72,"К")</f>
        <v>2</v>
      </c>
      <c r="CA72" s="161">
        <f>BB72+BN72+BP72+BT72+BR72+BV72+BX72+BZ72</f>
        <v>32</v>
      </c>
      <c r="CB72" s="103">
        <v>25</v>
      </c>
      <c r="CC72" s="104">
        <v>1</v>
      </c>
    </row>
    <row r="73" spans="3:81" ht="18" customHeight="1" thickBot="1">
      <c r="C73" s="94"/>
      <c r="D73" s="94"/>
      <c r="E73" s="94"/>
      <c r="F73" s="94"/>
      <c r="G73" s="94"/>
      <c r="H73" s="94"/>
      <c r="I73" s="94"/>
      <c r="J73" s="94"/>
      <c r="K73" s="94"/>
      <c r="L73" s="95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5"/>
      <c r="AF73" s="94"/>
      <c r="AG73" s="94"/>
      <c r="AH73" s="94"/>
      <c r="AI73" s="94"/>
      <c r="AJ73" s="94"/>
      <c r="AK73" s="94"/>
      <c r="AL73" s="94"/>
      <c r="AM73" s="94"/>
      <c r="AN73" s="94"/>
      <c r="AO73" s="96"/>
      <c r="AP73" s="97"/>
      <c r="AQ73" s="98"/>
      <c r="AR73" s="98"/>
      <c r="AS73" s="12"/>
      <c r="AT73" s="6"/>
      <c r="AU73" s="6"/>
      <c r="AV73" s="6"/>
      <c r="AW73" s="6"/>
      <c r="AX73" s="486" t="s">
        <v>46</v>
      </c>
      <c r="AY73" s="486"/>
      <c r="AZ73" s="486"/>
      <c r="BA73" s="487"/>
      <c r="BB73" s="488">
        <f>SUM(BB69:BC72)</f>
        <v>131</v>
      </c>
      <c r="BC73" s="489"/>
      <c r="BD73" s="490">
        <f>SUM(BD69:BE72)</f>
        <v>4716</v>
      </c>
      <c r="BE73" s="489"/>
      <c r="BF73" s="488">
        <f>SUM(BF69:BG72)</f>
        <v>58</v>
      </c>
      <c r="BG73" s="489"/>
      <c r="BH73" s="490">
        <f>SUM(BH69:BI72)</f>
        <v>2088</v>
      </c>
      <c r="BI73" s="489"/>
      <c r="BJ73" s="488">
        <f>SUM(BJ69:BK72)</f>
        <v>73</v>
      </c>
      <c r="BK73" s="489"/>
      <c r="BL73" s="490">
        <f>SUM(BL69:BM72)</f>
        <v>2628</v>
      </c>
      <c r="BM73" s="489"/>
      <c r="BN73" s="491">
        <f>SUM(BN69:BO72)</f>
        <v>4</v>
      </c>
      <c r="BO73" s="491"/>
      <c r="BP73" s="491">
        <f>SUM(BP69:BQ72)</f>
        <v>0</v>
      </c>
      <c r="BQ73" s="491"/>
      <c r="BR73" s="491">
        <f>SUM(BR69:BS72)</f>
        <v>0</v>
      </c>
      <c r="BS73" s="491"/>
      <c r="BT73" s="491">
        <f>SUM(BT69:BU72)</f>
        <v>0</v>
      </c>
      <c r="BU73" s="491"/>
      <c r="BV73" s="491">
        <f>SUM(BV69:BW72)</f>
        <v>3</v>
      </c>
      <c r="BW73" s="491"/>
      <c r="BX73" s="491">
        <f>SUM(BX69:BY72)</f>
        <v>1</v>
      </c>
      <c r="BY73" s="491"/>
      <c r="BZ73" s="142">
        <f>SUM(BZ69:BZ72)</f>
        <v>34</v>
      </c>
      <c r="CA73" s="144">
        <f>SUM(CA69:CA72)</f>
        <v>173</v>
      </c>
      <c r="CB73" s="112"/>
      <c r="CC73" s="113"/>
    </row>
    <row r="74" spans="3:73" ht="4.5" customHeight="1">
      <c r="C74" s="6"/>
      <c r="D74" s="6"/>
      <c r="E74" s="6"/>
      <c r="F74" s="6"/>
      <c r="G74" s="6"/>
      <c r="H74" s="6"/>
      <c r="I74" s="6"/>
      <c r="J74" s="6"/>
      <c r="K74" s="6"/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7"/>
      <c r="AF74" s="6"/>
      <c r="AG74" s="6"/>
      <c r="AH74" s="6"/>
      <c r="AI74" s="6"/>
      <c r="AJ74" s="6"/>
      <c r="AK74" s="6"/>
      <c r="AL74" s="6"/>
      <c r="AM74" s="6"/>
      <c r="AN74" s="6"/>
      <c r="AO74" s="23"/>
      <c r="AP74" s="8"/>
      <c r="AQ74" s="12"/>
      <c r="AR74" s="12"/>
      <c r="AS74" s="12"/>
      <c r="AT74" s="6"/>
      <c r="AU74" s="6"/>
      <c r="AV74" s="6"/>
      <c r="AW74" s="6"/>
      <c r="AX74" s="6"/>
      <c r="AY74" s="6"/>
      <c r="AZ74" s="6"/>
      <c r="BA74" s="6"/>
      <c r="BB74" s="24"/>
      <c r="BC74" s="24"/>
      <c r="BD74" s="12"/>
      <c r="BE74" s="12"/>
      <c r="BF74" s="12"/>
      <c r="BG74" s="12"/>
      <c r="BH74" s="12"/>
      <c r="BI74" s="12"/>
      <c r="BJ74" s="12"/>
      <c r="BK74" s="12"/>
      <c r="BL74" s="12"/>
      <c r="BM74" s="15"/>
      <c r="BR74"/>
      <c r="BU74" s="28"/>
    </row>
    <row r="75" spans="3:73" ht="15.75" customHeight="1">
      <c r="C75" s="107"/>
      <c r="D75" s="109" t="s">
        <v>14</v>
      </c>
      <c r="E75" s="78"/>
      <c r="F75" s="492" t="s">
        <v>128</v>
      </c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78"/>
      <c r="V75" s="180" t="s">
        <v>170</v>
      </c>
      <c r="W75" s="77" t="s">
        <v>77</v>
      </c>
      <c r="X75" s="493" t="s">
        <v>163</v>
      </c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59" t="s">
        <v>16</v>
      </c>
      <c r="AS75" s="77" t="s">
        <v>65</v>
      </c>
      <c r="AT75" s="493" t="s">
        <v>130</v>
      </c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30"/>
      <c r="BG75" s="30"/>
      <c r="BH75" s="30"/>
      <c r="BI75" s="30"/>
      <c r="BJ75" s="30"/>
      <c r="BK75" s="30"/>
      <c r="BR75"/>
      <c r="BU75" s="28"/>
    </row>
    <row r="76" spans="3:70" ht="15.75" customHeight="1">
      <c r="C76" s="107"/>
      <c r="D76" s="110" t="s">
        <v>15</v>
      </c>
      <c r="E76" s="78"/>
      <c r="F76" s="492" t="s">
        <v>127</v>
      </c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78"/>
      <c r="V76" s="111" t="s">
        <v>171</v>
      </c>
      <c r="W76" s="77" t="s">
        <v>76</v>
      </c>
      <c r="X76" s="493" t="s">
        <v>129</v>
      </c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177" t="s">
        <v>157</v>
      </c>
      <c r="AS76" s="77" t="s">
        <v>66</v>
      </c>
      <c r="AT76" s="493" t="s">
        <v>131</v>
      </c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78"/>
      <c r="BG76" s="78"/>
      <c r="BH76" s="78"/>
      <c r="BI76" s="78"/>
      <c r="BJ76" s="78"/>
      <c r="BK76" s="78"/>
      <c r="BL76" s="78"/>
      <c r="BM76" s="78"/>
      <c r="BR76"/>
    </row>
    <row r="77" spans="3:70" ht="13.5" customHeight="1">
      <c r="C77" s="108"/>
      <c r="D77" s="29"/>
      <c r="E77" s="78"/>
      <c r="F77" s="492" t="s">
        <v>126</v>
      </c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78"/>
      <c r="V77" s="111" t="s">
        <v>172</v>
      </c>
      <c r="W77" s="78"/>
      <c r="X77" s="492" t="s">
        <v>150</v>
      </c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78"/>
      <c r="AN77" s="78"/>
      <c r="AO77" s="78"/>
      <c r="AP77" s="78"/>
      <c r="AQ77" s="78"/>
      <c r="AR77" s="181"/>
      <c r="AS77" s="12"/>
      <c r="AT77" s="172"/>
      <c r="AU77" s="172"/>
      <c r="AV77" s="172"/>
      <c r="AW77" s="172"/>
      <c r="AX77" s="172"/>
      <c r="AY77" s="172"/>
      <c r="AZ77" s="172"/>
      <c r="BA77" s="172"/>
      <c r="BB77" s="15"/>
      <c r="BC77" s="9"/>
      <c r="BD77" s="10"/>
      <c r="BE77" s="10"/>
      <c r="BF77" s="10"/>
      <c r="BG77" s="10"/>
      <c r="BH77" s="10"/>
      <c r="BI77" s="10"/>
      <c r="BJ77" s="10"/>
      <c r="BK77" s="11"/>
      <c r="BR77"/>
    </row>
  </sheetData>
  <sheetProtection/>
  <protectedRanges>
    <protectedRange sqref="BP69:BQ72" name="Диапазон15"/>
    <protectedRange sqref="AR77" name="Диапазон14"/>
    <protectedRange sqref="AG43" name="Диапазон11"/>
    <protectedRange sqref="AM40 AS43" name="Диапазон10"/>
    <protectedRange sqref="AK37" name="Диапазон9"/>
    <protectedRange sqref="AK34:BD35" name="Диапазон8"/>
    <protectedRange sqref="AE33" name="Диапазон7"/>
    <protectedRange sqref="E14:O17 C14:C17" name="Диапазон1"/>
    <protectedRange sqref="C20 E20:O20" name="Диапазон2"/>
    <protectedRange sqref="AE31" name="Диапазон4"/>
    <protectedRange sqref="AK31" name="Диапазон5"/>
    <protectedRange sqref="BW10 BX7:BX8 BL7:BT8 BJ7:BJ8" name="Диапазон1_2"/>
    <protectedRange sqref="BJ12 BL12:BT12" name="Диапазон2_2"/>
    <protectedRange sqref="H29" name="Диапазон3_1"/>
    <protectedRange sqref="D70:AI70 AL70:AO70 AT70:BA70 D71:V71 D72:BA72 X71:BA71 AQ70 D69:BA69" name="Диапазон14_1"/>
  </protectedRanges>
  <mergeCells count="182">
    <mergeCell ref="F77:T77"/>
    <mergeCell ref="X77:AL77"/>
    <mergeCell ref="F75:T75"/>
    <mergeCell ref="X75:AQ75"/>
    <mergeCell ref="AT75:BE75"/>
    <mergeCell ref="F76:T76"/>
    <mergeCell ref="X76:AQ76"/>
    <mergeCell ref="AT76:BE76"/>
    <mergeCell ref="BN73:BO73"/>
    <mergeCell ref="BP73:BQ73"/>
    <mergeCell ref="BR73:BS73"/>
    <mergeCell ref="BT73:BU73"/>
    <mergeCell ref="BV73:BW73"/>
    <mergeCell ref="BX73:BY73"/>
    <mergeCell ref="BT72:BU72"/>
    <mergeCell ref="BV72:BW72"/>
    <mergeCell ref="BX72:BY72"/>
    <mergeCell ref="AX73:BA73"/>
    <mergeCell ref="BB73:BC73"/>
    <mergeCell ref="BD73:BE73"/>
    <mergeCell ref="BF73:BG73"/>
    <mergeCell ref="BH73:BI73"/>
    <mergeCell ref="BJ73:BK73"/>
    <mergeCell ref="BL73:BM73"/>
    <mergeCell ref="BX71:BY71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L71:BM71"/>
    <mergeCell ref="BN71:BO71"/>
    <mergeCell ref="BP71:BQ71"/>
    <mergeCell ref="BR71:BS71"/>
    <mergeCell ref="BT71:BU71"/>
    <mergeCell ref="BV71:BW71"/>
    <mergeCell ref="BP70:BQ70"/>
    <mergeCell ref="BR70:BS70"/>
    <mergeCell ref="BT70:BU70"/>
    <mergeCell ref="BV70:BW70"/>
    <mergeCell ref="BX70:BY70"/>
    <mergeCell ref="BB71:BC71"/>
    <mergeCell ref="BD71:BE71"/>
    <mergeCell ref="BF71:BG71"/>
    <mergeCell ref="BH71:BI71"/>
    <mergeCell ref="BJ71:BK71"/>
    <mergeCell ref="BT69:BU69"/>
    <mergeCell ref="BV69:BW69"/>
    <mergeCell ref="BX69:BY69"/>
    <mergeCell ref="BB70:BC70"/>
    <mergeCell ref="BD70:BE70"/>
    <mergeCell ref="BF70:BG70"/>
    <mergeCell ref="BH70:BI70"/>
    <mergeCell ref="BJ70:BK70"/>
    <mergeCell ref="BL70:BM70"/>
    <mergeCell ref="BN70:BO70"/>
    <mergeCell ref="BX68:BY68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L68:BM68"/>
    <mergeCell ref="BN68:BO68"/>
    <mergeCell ref="BP68:BQ68"/>
    <mergeCell ref="BR68:BS68"/>
    <mergeCell ref="BT68:BU68"/>
    <mergeCell ref="BV68:BW68"/>
    <mergeCell ref="AX66:AX68"/>
    <mergeCell ref="AY66:AY68"/>
    <mergeCell ref="AZ66:AZ68"/>
    <mergeCell ref="BA66:BA68"/>
    <mergeCell ref="BP66:BQ67"/>
    <mergeCell ref="BR66:BS67"/>
    <mergeCell ref="BB68:BC68"/>
    <mergeCell ref="BD68:BE68"/>
    <mergeCell ref="BF68:BG68"/>
    <mergeCell ref="BH68:BI68"/>
    <mergeCell ref="AN66:AN68"/>
    <mergeCell ref="AO66:AO68"/>
    <mergeCell ref="AP66:AP68"/>
    <mergeCell ref="AQ66:AQ68"/>
    <mergeCell ref="AR66:AR68"/>
    <mergeCell ref="AS66:AS68"/>
    <mergeCell ref="AH66:AH68"/>
    <mergeCell ref="AI66:AI68"/>
    <mergeCell ref="AJ66:AJ68"/>
    <mergeCell ref="AK66:AK68"/>
    <mergeCell ref="AL66:AL68"/>
    <mergeCell ref="AM66:AM68"/>
    <mergeCell ref="AB66:AB68"/>
    <mergeCell ref="AC66:AC68"/>
    <mergeCell ref="AD66:AD68"/>
    <mergeCell ref="AE66:AE68"/>
    <mergeCell ref="AF66:AF68"/>
    <mergeCell ref="AG66:AG68"/>
    <mergeCell ref="V66:V68"/>
    <mergeCell ref="W66:W68"/>
    <mergeCell ref="X66:X68"/>
    <mergeCell ref="Y66:Y68"/>
    <mergeCell ref="Z66:Z68"/>
    <mergeCell ref="AA66:AA68"/>
    <mergeCell ref="P66:P68"/>
    <mergeCell ref="Q66:Q68"/>
    <mergeCell ref="R66:R68"/>
    <mergeCell ref="S66:S68"/>
    <mergeCell ref="T66:T68"/>
    <mergeCell ref="U66:U68"/>
    <mergeCell ref="J66:J68"/>
    <mergeCell ref="K66:K68"/>
    <mergeCell ref="L66:L68"/>
    <mergeCell ref="M66:M68"/>
    <mergeCell ref="N66:N68"/>
    <mergeCell ref="O66:O68"/>
    <mergeCell ref="D66:D68"/>
    <mergeCell ref="E66:E68"/>
    <mergeCell ref="F66:F68"/>
    <mergeCell ref="G66:G68"/>
    <mergeCell ref="H66:H68"/>
    <mergeCell ref="I66:I68"/>
    <mergeCell ref="BZ63:BZ67"/>
    <mergeCell ref="CA63:CA67"/>
    <mergeCell ref="CB63:CB68"/>
    <mergeCell ref="CC63:CC68"/>
    <mergeCell ref="BB65:BE67"/>
    <mergeCell ref="BF65:BI67"/>
    <mergeCell ref="BJ65:BM67"/>
    <mergeCell ref="BT66:BU67"/>
    <mergeCell ref="BV66:BW67"/>
    <mergeCell ref="BJ68:BK68"/>
    <mergeCell ref="AT63:AW63"/>
    <mergeCell ref="AX63:BA63"/>
    <mergeCell ref="BB63:BM64"/>
    <mergeCell ref="BN63:BO67"/>
    <mergeCell ref="BP63:BW65"/>
    <mergeCell ref="BX63:BY67"/>
    <mergeCell ref="AT66:AT68"/>
    <mergeCell ref="AU66:AU68"/>
    <mergeCell ref="AV66:AV68"/>
    <mergeCell ref="AW66:AW68"/>
    <mergeCell ref="V63:Y63"/>
    <mergeCell ref="Z63:AC63"/>
    <mergeCell ref="AD63:AG63"/>
    <mergeCell ref="AH63:AL63"/>
    <mergeCell ref="AM63:AP63"/>
    <mergeCell ref="AQ63:AS63"/>
    <mergeCell ref="AS43:AY44"/>
    <mergeCell ref="X47:BG47"/>
    <mergeCell ref="AB48:BD48"/>
    <mergeCell ref="AB49:BD49"/>
    <mergeCell ref="BB61:BZ61"/>
    <mergeCell ref="C63:C68"/>
    <mergeCell ref="D63:H63"/>
    <mergeCell ref="I63:L63"/>
    <mergeCell ref="M63:P63"/>
    <mergeCell ref="Q63:U63"/>
    <mergeCell ref="W34:AJ34"/>
    <mergeCell ref="W35:AJ35"/>
    <mergeCell ref="AK37:AQ37"/>
    <mergeCell ref="AN38:AO38"/>
    <mergeCell ref="AB39:AK41"/>
    <mergeCell ref="AG43:AQ44"/>
    <mergeCell ref="D28:BZ28"/>
    <mergeCell ref="H29:BW29"/>
    <mergeCell ref="AE31:AI31"/>
    <mergeCell ref="AK31:BD31"/>
    <mergeCell ref="W33:AD33"/>
    <mergeCell ref="AE33:BD33"/>
    <mergeCell ref="D13:O13"/>
    <mergeCell ref="C16:O16"/>
    <mergeCell ref="C20:G20"/>
    <mergeCell ref="J20:O20"/>
    <mergeCell ref="D23:BZ26"/>
    <mergeCell ref="D27:BZ27"/>
  </mergeCells>
  <printOptions horizontalCentered="1"/>
  <pageMargins left="0.31496062992125984" right="0.1968503937007874" top="0.5905511811023623" bottom="0.35433070866141736" header="0.1968503937007874" footer="0.35433070866141736"/>
  <pageSetup fitToHeight="3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S82"/>
  <sheetViews>
    <sheetView tabSelected="1" zoomScale="84" zoomScaleNormal="84" zoomScalePageLayoutView="0" workbookViewId="0" topLeftCell="A1">
      <selection activeCell="AJ68" sqref="AJ68"/>
    </sheetView>
  </sheetViews>
  <sheetFormatPr defaultColWidth="9.00390625" defaultRowHeight="12.75" outlineLevelRow="1"/>
  <cols>
    <col min="1" max="1" width="1.37890625" style="0" customWidth="1"/>
    <col min="2" max="2" width="3.875" style="0" customWidth="1"/>
    <col min="3" max="3" width="13.625" style="20" customWidth="1"/>
    <col min="4" max="26" width="3.25390625" style="20" customWidth="1"/>
    <col min="27" max="28" width="4.875" style="20" customWidth="1"/>
    <col min="29" max="29" width="8.75390625" style="20" customWidth="1"/>
    <col min="30" max="30" width="6.75390625" style="20" customWidth="1"/>
    <col min="31" max="31" width="6.625" style="20" customWidth="1"/>
    <col min="32" max="32" width="8.375" style="20" customWidth="1"/>
    <col min="33" max="33" width="6.00390625" style="20" customWidth="1"/>
    <col min="34" max="34" width="5.625" style="20" customWidth="1"/>
    <col min="35" max="35" width="4.625" style="20" customWidth="1"/>
    <col min="36" max="42" width="7.00390625" style="20" customWidth="1"/>
    <col min="43" max="43" width="7.00390625" style="0" customWidth="1"/>
    <col min="44" max="44" width="9.125" style="0" hidden="1" customWidth="1"/>
    <col min="45" max="45" width="1.625" style="0" customWidth="1"/>
    <col min="46" max="46" width="29.75390625" style="0" customWidth="1"/>
  </cols>
  <sheetData>
    <row r="1" spans="5:44" ht="18.75" customHeight="1">
      <c r="E1" s="559" t="s">
        <v>143</v>
      </c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Q1" s="37"/>
      <c r="AR1" s="37"/>
    </row>
    <row r="2" spans="2:45" ht="13.5" thickBot="1">
      <c r="B2" s="148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149"/>
      <c r="AR2" s="149"/>
      <c r="AS2" s="66"/>
    </row>
    <row r="3" spans="2:45" ht="18.75" customHeight="1" thickBot="1">
      <c r="B3" s="114"/>
      <c r="C3" s="538" t="s">
        <v>17</v>
      </c>
      <c r="D3" s="540" t="s">
        <v>97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0" t="s">
        <v>98</v>
      </c>
      <c r="AB3" s="541"/>
      <c r="AC3" s="541"/>
      <c r="AD3" s="552" t="s">
        <v>99</v>
      </c>
      <c r="AE3" s="552"/>
      <c r="AF3" s="552"/>
      <c r="AG3" s="552"/>
      <c r="AH3" s="552"/>
      <c r="AI3" s="552"/>
      <c r="AJ3" s="560" t="s">
        <v>100</v>
      </c>
      <c r="AK3" s="561"/>
      <c r="AL3" s="561"/>
      <c r="AM3" s="561"/>
      <c r="AN3" s="561"/>
      <c r="AO3" s="561"/>
      <c r="AP3" s="561"/>
      <c r="AQ3" s="561"/>
      <c r="AR3" s="32"/>
      <c r="AS3" s="62"/>
    </row>
    <row r="4" spans="2:45" ht="30.75" customHeight="1" thickBot="1">
      <c r="B4" s="114"/>
      <c r="C4" s="538"/>
      <c r="D4" s="542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2"/>
      <c r="AB4" s="543"/>
      <c r="AC4" s="543"/>
      <c r="AD4" s="550" t="s">
        <v>18</v>
      </c>
      <c r="AE4" s="550" t="s">
        <v>19</v>
      </c>
      <c r="AF4" s="552" t="s">
        <v>20</v>
      </c>
      <c r="AG4" s="552"/>
      <c r="AH4" s="552"/>
      <c r="AI4" s="552"/>
      <c r="AJ4" s="562"/>
      <c r="AK4" s="563"/>
      <c r="AL4" s="563"/>
      <c r="AM4" s="563"/>
      <c r="AN4" s="563"/>
      <c r="AO4" s="563"/>
      <c r="AP4" s="563"/>
      <c r="AQ4" s="563"/>
      <c r="AR4" s="32"/>
      <c r="AS4" s="62"/>
    </row>
    <row r="5" spans="2:45" ht="13.5" customHeight="1" thickBot="1">
      <c r="B5" s="114"/>
      <c r="C5" s="538"/>
      <c r="D5" s="542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2"/>
      <c r="AB5" s="543"/>
      <c r="AC5" s="543"/>
      <c r="AD5" s="550"/>
      <c r="AE5" s="550"/>
      <c r="AF5" s="546" t="s">
        <v>210</v>
      </c>
      <c r="AG5" s="552" t="s">
        <v>21</v>
      </c>
      <c r="AH5" s="552"/>
      <c r="AI5" s="552"/>
      <c r="AJ5" s="537" t="s">
        <v>22</v>
      </c>
      <c r="AK5" s="537"/>
      <c r="AL5" s="537" t="s">
        <v>23</v>
      </c>
      <c r="AM5" s="537"/>
      <c r="AN5" s="537" t="s">
        <v>24</v>
      </c>
      <c r="AO5" s="537"/>
      <c r="AP5" s="556" t="s">
        <v>59</v>
      </c>
      <c r="AQ5" s="556"/>
      <c r="AR5" s="32"/>
      <c r="AS5" s="62"/>
    </row>
    <row r="6" spans="2:45" ht="26.25" customHeight="1" thickBot="1">
      <c r="B6" s="114"/>
      <c r="C6" s="538"/>
      <c r="D6" s="542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53"/>
      <c r="AB6" s="554"/>
      <c r="AC6" s="554"/>
      <c r="AD6" s="550"/>
      <c r="AE6" s="550"/>
      <c r="AF6" s="546"/>
      <c r="AG6" s="557" t="s">
        <v>211</v>
      </c>
      <c r="AH6" s="548" t="s">
        <v>212</v>
      </c>
      <c r="AI6" s="548" t="s">
        <v>218</v>
      </c>
      <c r="AJ6" s="335" t="s">
        <v>115</v>
      </c>
      <c r="AK6" s="335" t="s">
        <v>116</v>
      </c>
      <c r="AL6" s="335" t="s">
        <v>144</v>
      </c>
      <c r="AM6" s="335" t="s">
        <v>145</v>
      </c>
      <c r="AN6" s="335" t="s">
        <v>146</v>
      </c>
      <c r="AO6" s="335" t="s">
        <v>147</v>
      </c>
      <c r="AP6" s="337" t="s">
        <v>148</v>
      </c>
      <c r="AQ6" s="337" t="s">
        <v>149</v>
      </c>
      <c r="AR6" s="32"/>
      <c r="AS6" s="62"/>
    </row>
    <row r="7" spans="2:45" ht="123.75" customHeight="1" thickBot="1">
      <c r="B7" s="114"/>
      <c r="C7" s="539"/>
      <c r="D7" s="544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220" t="s">
        <v>215</v>
      </c>
      <c r="AB7" s="221" t="s">
        <v>216</v>
      </c>
      <c r="AC7" s="220" t="s">
        <v>217</v>
      </c>
      <c r="AD7" s="551"/>
      <c r="AE7" s="551"/>
      <c r="AF7" s="547"/>
      <c r="AG7" s="558"/>
      <c r="AH7" s="549"/>
      <c r="AI7" s="549"/>
      <c r="AJ7" s="335" t="s">
        <v>49</v>
      </c>
      <c r="AK7" s="335" t="s">
        <v>60</v>
      </c>
      <c r="AL7" s="335" t="s">
        <v>49</v>
      </c>
      <c r="AM7" s="335" t="s">
        <v>60</v>
      </c>
      <c r="AN7" s="335" t="s">
        <v>55</v>
      </c>
      <c r="AO7" s="335" t="s">
        <v>55</v>
      </c>
      <c r="AP7" s="335" t="s">
        <v>178</v>
      </c>
      <c r="AQ7" s="335" t="s">
        <v>79</v>
      </c>
      <c r="AR7" s="32"/>
      <c r="AS7" s="62"/>
    </row>
    <row r="8" spans="2:45" ht="27" thickTop="1">
      <c r="B8" s="114"/>
      <c r="C8" s="61"/>
      <c r="D8" s="555" t="s">
        <v>209</v>
      </c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71"/>
      <c r="AB8" s="571"/>
      <c r="AC8" s="352"/>
      <c r="AD8" s="352"/>
      <c r="AE8" s="352"/>
      <c r="AF8" s="352"/>
      <c r="AG8" s="352"/>
      <c r="AH8" s="352"/>
      <c r="AI8" s="352"/>
      <c r="AJ8" s="351"/>
      <c r="AK8" s="352"/>
      <c r="AL8" s="529"/>
      <c r="AM8" s="530"/>
      <c r="AN8" s="529"/>
      <c r="AO8" s="530"/>
      <c r="AP8" s="529"/>
      <c r="AQ8" s="530"/>
      <c r="AR8" s="32"/>
      <c r="AS8" s="62"/>
    </row>
    <row r="9" spans="2:45" ht="18" customHeight="1">
      <c r="B9" s="114"/>
      <c r="C9" s="47" t="s">
        <v>25</v>
      </c>
      <c r="D9" s="534" t="s">
        <v>26</v>
      </c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80"/>
      <c r="AB9" s="81"/>
      <c r="AC9" s="81"/>
      <c r="AD9" s="336">
        <f>SUM(AD10:AD13)</f>
        <v>549</v>
      </c>
      <c r="AE9" s="336">
        <f>SUM(AE10:AE13)</f>
        <v>431</v>
      </c>
      <c r="AF9" s="212">
        <f>SUM(AF10:AF13)</f>
        <v>118</v>
      </c>
      <c r="AG9" s="212">
        <f>SUM(AG10:AG13)</f>
        <v>28</v>
      </c>
      <c r="AH9" s="340">
        <f>SUM(AH10:AH13)</f>
        <v>90</v>
      </c>
      <c r="AI9" s="298">
        <f aca="true" t="shared" si="0" ref="AI9:AQ9">SUM(AI10:AI13)</f>
        <v>6</v>
      </c>
      <c r="AJ9" s="296">
        <f t="shared" si="0"/>
        <v>16</v>
      </c>
      <c r="AK9" s="261">
        <f t="shared" si="0"/>
        <v>14</v>
      </c>
      <c r="AL9" s="212">
        <f t="shared" si="0"/>
        <v>6</v>
      </c>
      <c r="AM9" s="298">
        <f t="shared" si="0"/>
        <v>6</v>
      </c>
      <c r="AN9" s="212">
        <f t="shared" si="0"/>
        <v>22</v>
      </c>
      <c r="AO9" s="298">
        <f t="shared" si="0"/>
        <v>18</v>
      </c>
      <c r="AP9" s="212">
        <f t="shared" si="0"/>
        <v>12</v>
      </c>
      <c r="AQ9" s="261">
        <f t="shared" si="0"/>
        <v>16</v>
      </c>
      <c r="AR9" s="36"/>
      <c r="AS9" s="62"/>
    </row>
    <row r="10" spans="2:45" ht="12.75" customHeight="1" outlineLevel="1">
      <c r="B10" s="114"/>
      <c r="C10" s="46" t="s">
        <v>27</v>
      </c>
      <c r="D10" s="533" t="s">
        <v>28</v>
      </c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82"/>
      <c r="AB10" s="82">
        <v>8</v>
      </c>
      <c r="AC10" s="222">
        <v>8</v>
      </c>
      <c r="AD10" s="226">
        <v>72</v>
      </c>
      <c r="AE10" s="227">
        <f>AD10-AF10</f>
        <v>56</v>
      </c>
      <c r="AF10" s="210">
        <v>16</v>
      </c>
      <c r="AG10" s="365">
        <v>4</v>
      </c>
      <c r="AH10" s="380">
        <f>AF10-AG10</f>
        <v>12</v>
      </c>
      <c r="AI10" s="613"/>
      <c r="AJ10" s="262"/>
      <c r="AK10" s="231"/>
      <c r="AL10" s="262"/>
      <c r="AM10" s="232"/>
      <c r="AN10" s="333"/>
      <c r="AO10" s="232"/>
      <c r="AP10" s="229"/>
      <c r="AQ10" s="231">
        <v>16</v>
      </c>
      <c r="AR10" s="364">
        <f>AF10-SUM(AI10:AQ10)</f>
        <v>0</v>
      </c>
      <c r="AS10" s="62"/>
    </row>
    <row r="11" spans="2:45" ht="12.75" customHeight="1" outlineLevel="1">
      <c r="B11" s="114"/>
      <c r="C11" s="46" t="s">
        <v>29</v>
      </c>
      <c r="D11" s="533" t="s">
        <v>41</v>
      </c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163"/>
      <c r="AB11" s="79">
        <v>2</v>
      </c>
      <c r="AC11" s="163">
        <v>1.2</v>
      </c>
      <c r="AD11" s="226">
        <v>117</v>
      </c>
      <c r="AE11" s="227">
        <f>AD11-AF11</f>
        <v>97</v>
      </c>
      <c r="AF11" s="210">
        <v>20</v>
      </c>
      <c r="AG11" s="365">
        <v>8</v>
      </c>
      <c r="AH11" s="380">
        <f>AF11-AG11</f>
        <v>12</v>
      </c>
      <c r="AI11" s="613">
        <v>2</v>
      </c>
      <c r="AJ11" s="262">
        <v>10</v>
      </c>
      <c r="AK11" s="231">
        <v>8</v>
      </c>
      <c r="AL11" s="262"/>
      <c r="AM11" s="232"/>
      <c r="AN11" s="333"/>
      <c r="AO11" s="232"/>
      <c r="AP11" s="229"/>
      <c r="AQ11" s="621"/>
      <c r="AR11" s="364">
        <f aca="true" t="shared" si="1" ref="AR11:AR29">AF11-SUM(AI11:AQ11)</f>
        <v>0</v>
      </c>
      <c r="AS11" s="62"/>
    </row>
    <row r="12" spans="2:45" ht="12.75" customHeight="1" outlineLevel="1">
      <c r="B12" s="114"/>
      <c r="C12" s="46" t="s">
        <v>30</v>
      </c>
      <c r="D12" s="533" t="s">
        <v>61</v>
      </c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163"/>
      <c r="AB12" s="79">
        <v>6</v>
      </c>
      <c r="AC12" s="163">
        <v>6</v>
      </c>
      <c r="AD12" s="226">
        <v>75</v>
      </c>
      <c r="AE12" s="227">
        <f>AD12-AF12</f>
        <v>57</v>
      </c>
      <c r="AF12" s="210">
        <v>18</v>
      </c>
      <c r="AG12" s="365">
        <v>8</v>
      </c>
      <c r="AH12" s="380">
        <f>AF12-AG12</f>
        <v>10</v>
      </c>
      <c r="AI12" s="613"/>
      <c r="AJ12" s="262"/>
      <c r="AK12" s="231"/>
      <c r="AL12" s="262"/>
      <c r="AM12" s="232"/>
      <c r="AN12" s="333">
        <v>12</v>
      </c>
      <c r="AO12" s="232">
        <v>4</v>
      </c>
      <c r="AP12" s="262"/>
      <c r="AQ12" s="231"/>
      <c r="AR12" s="364">
        <f t="shared" si="1"/>
        <v>2</v>
      </c>
      <c r="AS12" s="62"/>
    </row>
    <row r="13" spans="2:45" ht="12.75" customHeight="1" outlineLevel="1">
      <c r="B13" s="114"/>
      <c r="C13" s="46" t="s">
        <v>31</v>
      </c>
      <c r="D13" s="533" t="s">
        <v>40</v>
      </c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163"/>
      <c r="AB13" s="79">
        <v>4.8</v>
      </c>
      <c r="AC13" s="379" t="s">
        <v>219</v>
      </c>
      <c r="AD13" s="226">
        <v>285</v>
      </c>
      <c r="AE13" s="227">
        <f>AD13-AF13</f>
        <v>221</v>
      </c>
      <c r="AF13" s="210">
        <v>64</v>
      </c>
      <c r="AG13" s="365">
        <v>8</v>
      </c>
      <c r="AH13" s="380">
        <f>AF13-AG13</f>
        <v>56</v>
      </c>
      <c r="AI13" s="613">
        <v>4</v>
      </c>
      <c r="AJ13" s="229">
        <v>6</v>
      </c>
      <c r="AK13" s="225">
        <v>6</v>
      </c>
      <c r="AL13" s="229">
        <v>6</v>
      </c>
      <c r="AM13" s="228">
        <v>6</v>
      </c>
      <c r="AN13" s="224">
        <v>10</v>
      </c>
      <c r="AO13" s="228">
        <v>14</v>
      </c>
      <c r="AP13" s="229">
        <v>12</v>
      </c>
      <c r="AQ13" s="622"/>
      <c r="AR13" s="364">
        <f t="shared" si="1"/>
        <v>0</v>
      </c>
      <c r="AS13" s="62"/>
    </row>
    <row r="14" spans="2:45" ht="15.75">
      <c r="B14" s="114"/>
      <c r="C14" s="47" t="s">
        <v>32</v>
      </c>
      <c r="D14" s="534" t="s">
        <v>33</v>
      </c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84"/>
      <c r="AB14" s="84"/>
      <c r="AC14" s="84"/>
      <c r="AD14" s="213">
        <f>SUM(AD15:AD16)</f>
        <v>209</v>
      </c>
      <c r="AE14" s="213">
        <f>SUM(AE15:AE16)</f>
        <v>157</v>
      </c>
      <c r="AF14" s="212">
        <f>SUM(AF15:AF16)</f>
        <v>52</v>
      </c>
      <c r="AG14" s="616">
        <f>SUM(AG15:AG16)</f>
        <v>4</v>
      </c>
      <c r="AH14" s="618">
        <f>SUM(AH15:AH16)</f>
        <v>48</v>
      </c>
      <c r="AI14" s="295">
        <f aca="true" t="shared" si="2" ref="AI14:AQ14">SUM(AI15:AI16)</f>
        <v>10</v>
      </c>
      <c r="AJ14" s="296">
        <f t="shared" si="2"/>
        <v>6</v>
      </c>
      <c r="AK14" s="611">
        <f t="shared" si="2"/>
        <v>0</v>
      </c>
      <c r="AL14" s="297">
        <f t="shared" si="2"/>
        <v>0</v>
      </c>
      <c r="AM14" s="295">
        <f t="shared" si="2"/>
        <v>12</v>
      </c>
      <c r="AN14" s="212">
        <f t="shared" si="2"/>
        <v>12</v>
      </c>
      <c r="AO14" s="295">
        <f t="shared" si="2"/>
        <v>12</v>
      </c>
      <c r="AP14" s="296">
        <f t="shared" si="2"/>
        <v>0</v>
      </c>
      <c r="AQ14" s="623">
        <f t="shared" si="2"/>
        <v>0</v>
      </c>
      <c r="AR14" s="364">
        <f t="shared" si="1"/>
        <v>0</v>
      </c>
      <c r="AS14" s="62"/>
    </row>
    <row r="15" spans="2:45" ht="12.75" customHeight="1" outlineLevel="1">
      <c r="B15" s="114"/>
      <c r="C15" s="46" t="s">
        <v>34</v>
      </c>
      <c r="D15" s="533" t="s">
        <v>35</v>
      </c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83"/>
      <c r="AB15" s="79">
        <v>1</v>
      </c>
      <c r="AC15" s="83">
        <v>1</v>
      </c>
      <c r="AD15" s="226">
        <v>51</v>
      </c>
      <c r="AE15" s="227">
        <f>AD15-AF15</f>
        <v>35</v>
      </c>
      <c r="AF15" s="210">
        <v>16</v>
      </c>
      <c r="AG15" s="365">
        <v>2</v>
      </c>
      <c r="AH15" s="366">
        <f>AF15-AG15</f>
        <v>14</v>
      </c>
      <c r="AI15" s="613">
        <v>10</v>
      </c>
      <c r="AJ15" s="262">
        <v>6</v>
      </c>
      <c r="AK15" s="231"/>
      <c r="AL15" s="262"/>
      <c r="AM15" s="232"/>
      <c r="AN15" s="333"/>
      <c r="AO15" s="232"/>
      <c r="AP15" s="229"/>
      <c r="AQ15" s="621"/>
      <c r="AR15" s="364">
        <f t="shared" si="1"/>
        <v>0</v>
      </c>
      <c r="AS15" s="62"/>
    </row>
    <row r="16" spans="2:45" ht="27.75" customHeight="1" outlineLevel="1">
      <c r="B16" s="114"/>
      <c r="C16" s="46" t="s">
        <v>36</v>
      </c>
      <c r="D16" s="521" t="s">
        <v>164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83"/>
      <c r="AB16" s="79">
        <v>6</v>
      </c>
      <c r="AC16" s="83" t="s">
        <v>223</v>
      </c>
      <c r="AD16" s="226">
        <v>158</v>
      </c>
      <c r="AE16" s="227">
        <f>AD16-AF16</f>
        <v>122</v>
      </c>
      <c r="AF16" s="210">
        <v>36</v>
      </c>
      <c r="AG16" s="365">
        <v>2</v>
      </c>
      <c r="AH16" s="366">
        <f>AF16-AG16</f>
        <v>34</v>
      </c>
      <c r="AI16" s="613"/>
      <c r="AJ16" s="229"/>
      <c r="AK16" s="225"/>
      <c r="AL16" s="229"/>
      <c r="AM16" s="228">
        <v>12</v>
      </c>
      <c r="AN16" s="224">
        <v>12</v>
      </c>
      <c r="AO16" s="228">
        <v>12</v>
      </c>
      <c r="AP16" s="229"/>
      <c r="AQ16" s="225"/>
      <c r="AR16" s="364">
        <f t="shared" si="1"/>
        <v>0</v>
      </c>
      <c r="AS16" s="62"/>
    </row>
    <row r="17" spans="2:45" ht="15.75">
      <c r="B17" s="114"/>
      <c r="C17" s="47" t="s">
        <v>189</v>
      </c>
      <c r="D17" s="534" t="s">
        <v>151</v>
      </c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84"/>
      <c r="AB17" s="84"/>
      <c r="AC17" s="84"/>
      <c r="AD17" s="213">
        <f>SUM(AD18:AD29)</f>
        <v>1534</v>
      </c>
      <c r="AE17" s="213">
        <f>SUM(AE18:AE29)</f>
        <v>1254</v>
      </c>
      <c r="AF17" s="213">
        <f>SUM(AF18:AF29)</f>
        <v>280</v>
      </c>
      <c r="AG17" s="617">
        <f>SUM(AG18:AG28)</f>
        <v>74</v>
      </c>
      <c r="AH17" s="618">
        <f>SUM(AH18:AH28)</f>
        <v>186</v>
      </c>
      <c r="AI17" s="614">
        <f aca="true" t="shared" si="3" ref="AI17:AQ17">SUM(AI18:AI29)</f>
        <v>12</v>
      </c>
      <c r="AJ17" s="615">
        <f t="shared" si="3"/>
        <v>20</v>
      </c>
      <c r="AK17" s="612">
        <f t="shared" si="3"/>
        <v>52</v>
      </c>
      <c r="AL17" s="213">
        <f t="shared" si="3"/>
        <v>54</v>
      </c>
      <c r="AM17" s="213">
        <f t="shared" si="3"/>
        <v>40</v>
      </c>
      <c r="AN17" s="336">
        <f t="shared" si="3"/>
        <v>16</v>
      </c>
      <c r="AO17" s="614">
        <f t="shared" si="3"/>
        <v>16</v>
      </c>
      <c r="AP17" s="615">
        <f t="shared" si="3"/>
        <v>34</v>
      </c>
      <c r="AQ17" s="612">
        <f t="shared" si="3"/>
        <v>34</v>
      </c>
      <c r="AR17" s="364"/>
      <c r="AS17" s="62"/>
    </row>
    <row r="18" spans="2:45" ht="12.75" customHeight="1" outlineLevel="1">
      <c r="B18" s="114"/>
      <c r="C18" s="46" t="s">
        <v>190</v>
      </c>
      <c r="D18" s="535" t="s">
        <v>63</v>
      </c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83">
        <v>2</v>
      </c>
      <c r="AB18" s="79">
        <v>1</v>
      </c>
      <c r="AC18" s="83">
        <v>1.2</v>
      </c>
      <c r="AD18" s="226">
        <v>222</v>
      </c>
      <c r="AE18" s="227">
        <f aca="true" t="shared" si="4" ref="AE18:AE29">AD18-AF18</f>
        <v>188</v>
      </c>
      <c r="AF18" s="210">
        <v>34</v>
      </c>
      <c r="AG18" s="365">
        <v>12</v>
      </c>
      <c r="AH18" s="366">
        <f aca="true" t="shared" si="5" ref="AH18:AH28">AF18-AG18</f>
        <v>22</v>
      </c>
      <c r="AI18" s="354">
        <v>6</v>
      </c>
      <c r="AJ18" s="229">
        <v>12</v>
      </c>
      <c r="AK18" s="228">
        <v>16</v>
      </c>
      <c r="AL18" s="229"/>
      <c r="AM18" s="228"/>
      <c r="AN18" s="224"/>
      <c r="AO18" s="228"/>
      <c r="AP18" s="229"/>
      <c r="AQ18" s="622"/>
      <c r="AR18" s="364">
        <f t="shared" si="1"/>
        <v>0</v>
      </c>
      <c r="AS18" s="62"/>
    </row>
    <row r="19" spans="2:45" ht="12.75" customHeight="1" outlineLevel="1">
      <c r="B19" s="114"/>
      <c r="C19" s="46" t="s">
        <v>191</v>
      </c>
      <c r="D19" s="533" t="s">
        <v>64</v>
      </c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83">
        <v>4</v>
      </c>
      <c r="AB19" s="79"/>
      <c r="AC19" s="83">
        <v>3.4</v>
      </c>
      <c r="AD19" s="226">
        <v>231</v>
      </c>
      <c r="AE19" s="227">
        <f t="shared" si="4"/>
        <v>197</v>
      </c>
      <c r="AF19" s="210">
        <v>34</v>
      </c>
      <c r="AG19" s="365">
        <v>10</v>
      </c>
      <c r="AH19" s="366">
        <f t="shared" si="5"/>
        <v>24</v>
      </c>
      <c r="AI19" s="354"/>
      <c r="AJ19" s="262"/>
      <c r="AK19" s="232">
        <v>6</v>
      </c>
      <c r="AL19" s="262">
        <v>12</v>
      </c>
      <c r="AM19" s="232">
        <v>16</v>
      </c>
      <c r="AN19" s="333"/>
      <c r="AO19" s="232"/>
      <c r="AP19" s="229"/>
      <c r="AQ19" s="622"/>
      <c r="AR19" s="364">
        <f t="shared" si="1"/>
        <v>0</v>
      </c>
      <c r="AS19" s="62"/>
    </row>
    <row r="20" spans="2:45" ht="12.75" customHeight="1" outlineLevel="1">
      <c r="B20" s="114"/>
      <c r="C20" s="46" t="s">
        <v>192</v>
      </c>
      <c r="D20" s="533" t="s">
        <v>165</v>
      </c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83"/>
      <c r="AB20" s="79">
        <v>5</v>
      </c>
      <c r="AC20" s="83">
        <v>5</v>
      </c>
      <c r="AD20" s="226">
        <v>48</v>
      </c>
      <c r="AE20" s="227">
        <f t="shared" si="4"/>
        <v>32</v>
      </c>
      <c r="AF20" s="210">
        <v>16</v>
      </c>
      <c r="AG20" s="365">
        <v>2</v>
      </c>
      <c r="AH20" s="366">
        <f t="shared" si="5"/>
        <v>14</v>
      </c>
      <c r="AI20" s="354"/>
      <c r="AJ20" s="262"/>
      <c r="AK20" s="232"/>
      <c r="AL20" s="262"/>
      <c r="AM20" s="232"/>
      <c r="AN20" s="333">
        <v>16</v>
      </c>
      <c r="AO20" s="232"/>
      <c r="AP20" s="229"/>
      <c r="AQ20" s="622"/>
      <c r="AR20" s="364">
        <f t="shared" si="1"/>
        <v>0</v>
      </c>
      <c r="AS20" s="62"/>
    </row>
    <row r="21" spans="2:45" ht="15.75" customHeight="1" outlineLevel="1">
      <c r="B21" s="114"/>
      <c r="C21" s="46" t="s">
        <v>193</v>
      </c>
      <c r="D21" s="536" t="s">
        <v>81</v>
      </c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83"/>
      <c r="AB21" s="79">
        <v>7</v>
      </c>
      <c r="AC21" s="83">
        <v>7</v>
      </c>
      <c r="AD21" s="226">
        <v>96</v>
      </c>
      <c r="AE21" s="227">
        <f t="shared" si="4"/>
        <v>80</v>
      </c>
      <c r="AF21" s="210">
        <v>16</v>
      </c>
      <c r="AG21" s="365">
        <v>4</v>
      </c>
      <c r="AH21" s="366">
        <f t="shared" si="5"/>
        <v>12</v>
      </c>
      <c r="AI21" s="355"/>
      <c r="AJ21" s="258"/>
      <c r="AK21" s="245"/>
      <c r="AL21" s="258"/>
      <c r="AM21" s="245"/>
      <c r="AN21" s="619"/>
      <c r="AO21" s="245"/>
      <c r="AP21" s="294">
        <v>16</v>
      </c>
      <c r="AQ21" s="624"/>
      <c r="AR21" s="364">
        <f t="shared" si="1"/>
        <v>0</v>
      </c>
      <c r="AS21" s="62"/>
    </row>
    <row r="22" spans="2:45" ht="12.75" customHeight="1" outlineLevel="1">
      <c r="B22" s="114"/>
      <c r="C22" s="46" t="s">
        <v>194</v>
      </c>
      <c r="D22" s="533" t="s">
        <v>38</v>
      </c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163">
        <v>2</v>
      </c>
      <c r="AB22" s="79"/>
      <c r="AC22" s="163">
        <v>1.2</v>
      </c>
      <c r="AD22" s="226">
        <v>144</v>
      </c>
      <c r="AE22" s="227">
        <f t="shared" si="4"/>
        <v>116</v>
      </c>
      <c r="AF22" s="210">
        <v>28</v>
      </c>
      <c r="AG22" s="365">
        <v>10</v>
      </c>
      <c r="AH22" s="366">
        <f t="shared" si="5"/>
        <v>18</v>
      </c>
      <c r="AI22" s="354">
        <v>6</v>
      </c>
      <c r="AJ22" s="262">
        <v>8</v>
      </c>
      <c r="AK22" s="232">
        <v>14</v>
      </c>
      <c r="AL22" s="262"/>
      <c r="AM22" s="232"/>
      <c r="AN22" s="333"/>
      <c r="AO22" s="232"/>
      <c r="AP22" s="229"/>
      <c r="AQ22" s="622"/>
      <c r="AR22" s="364">
        <f t="shared" si="1"/>
        <v>0</v>
      </c>
      <c r="AS22" s="62"/>
    </row>
    <row r="23" spans="2:45" ht="12.75" customHeight="1" outlineLevel="1">
      <c r="B23" s="114"/>
      <c r="C23" s="46" t="s">
        <v>195</v>
      </c>
      <c r="D23" s="533" t="s">
        <v>37</v>
      </c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163">
        <v>4</v>
      </c>
      <c r="AB23" s="79"/>
      <c r="AC23" s="163">
        <v>3.4</v>
      </c>
      <c r="AD23" s="226">
        <v>141</v>
      </c>
      <c r="AE23" s="227">
        <f t="shared" si="4"/>
        <v>113</v>
      </c>
      <c r="AF23" s="210">
        <v>28</v>
      </c>
      <c r="AG23" s="365">
        <v>10</v>
      </c>
      <c r="AH23" s="366">
        <f t="shared" si="5"/>
        <v>18</v>
      </c>
      <c r="AI23" s="354"/>
      <c r="AJ23" s="262"/>
      <c r="AK23" s="232">
        <v>6</v>
      </c>
      <c r="AL23" s="262">
        <v>10</v>
      </c>
      <c r="AM23" s="232">
        <v>12</v>
      </c>
      <c r="AN23" s="333"/>
      <c r="AO23" s="232"/>
      <c r="AP23" s="229"/>
      <c r="AQ23" s="622"/>
      <c r="AR23" s="364">
        <f t="shared" si="1"/>
        <v>0</v>
      </c>
      <c r="AS23" s="62"/>
    </row>
    <row r="24" spans="2:45" ht="12.75" customHeight="1" outlineLevel="1">
      <c r="B24" s="114"/>
      <c r="C24" s="46" t="s">
        <v>196</v>
      </c>
      <c r="D24" s="533" t="s">
        <v>166</v>
      </c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163">
        <v>4</v>
      </c>
      <c r="AB24" s="79"/>
      <c r="AC24" s="163">
        <v>3.4</v>
      </c>
      <c r="AD24" s="226">
        <v>235</v>
      </c>
      <c r="AE24" s="227">
        <f t="shared" si="4"/>
        <v>199</v>
      </c>
      <c r="AF24" s="210">
        <v>36</v>
      </c>
      <c r="AG24" s="365">
        <v>10</v>
      </c>
      <c r="AH24" s="366">
        <f t="shared" si="5"/>
        <v>26</v>
      </c>
      <c r="AI24" s="354"/>
      <c r="AJ24" s="262"/>
      <c r="AK24" s="232">
        <v>10</v>
      </c>
      <c r="AL24" s="262">
        <v>14</v>
      </c>
      <c r="AM24" s="232">
        <v>12</v>
      </c>
      <c r="AN24" s="333"/>
      <c r="AO24" s="232"/>
      <c r="AP24" s="262"/>
      <c r="AQ24" s="622"/>
      <c r="AR24" s="364">
        <f t="shared" si="1"/>
        <v>0</v>
      </c>
      <c r="AS24" s="62"/>
    </row>
    <row r="25" spans="2:45" ht="12.75" customHeight="1" outlineLevel="1">
      <c r="B25" s="114"/>
      <c r="C25" s="46" t="s">
        <v>197</v>
      </c>
      <c r="D25" s="566" t="s">
        <v>80</v>
      </c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83"/>
      <c r="AB25" s="79">
        <v>8</v>
      </c>
      <c r="AC25" s="83">
        <v>8</v>
      </c>
      <c r="AD25" s="226">
        <v>99</v>
      </c>
      <c r="AE25" s="227">
        <f t="shared" si="4"/>
        <v>83</v>
      </c>
      <c r="AF25" s="210">
        <v>16</v>
      </c>
      <c r="AG25" s="365">
        <v>4</v>
      </c>
      <c r="AH25" s="366">
        <f t="shared" si="5"/>
        <v>12</v>
      </c>
      <c r="AI25" s="356"/>
      <c r="AJ25" s="333"/>
      <c r="AK25" s="233"/>
      <c r="AL25" s="333"/>
      <c r="AM25" s="233"/>
      <c r="AN25" s="333"/>
      <c r="AO25" s="233"/>
      <c r="AP25" s="229"/>
      <c r="AQ25" s="622">
        <v>16</v>
      </c>
      <c r="AR25" s="364">
        <f t="shared" si="1"/>
        <v>0</v>
      </c>
      <c r="AS25" s="62"/>
    </row>
    <row r="26" spans="2:45" ht="12.75" customHeight="1" outlineLevel="1">
      <c r="B26" s="114"/>
      <c r="C26" s="46" t="s">
        <v>198</v>
      </c>
      <c r="D26" s="533" t="s">
        <v>167</v>
      </c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83"/>
      <c r="AB26" s="79">
        <v>8</v>
      </c>
      <c r="AC26" s="83"/>
      <c r="AD26" s="226">
        <v>54</v>
      </c>
      <c r="AE26" s="227">
        <f t="shared" si="4"/>
        <v>38</v>
      </c>
      <c r="AF26" s="210">
        <v>16</v>
      </c>
      <c r="AG26" s="365">
        <v>4</v>
      </c>
      <c r="AH26" s="366">
        <f t="shared" si="5"/>
        <v>12</v>
      </c>
      <c r="AI26" s="354"/>
      <c r="AJ26" s="262"/>
      <c r="AK26" s="232"/>
      <c r="AL26" s="262"/>
      <c r="AM26" s="232"/>
      <c r="AN26" s="333"/>
      <c r="AO26" s="232">
        <v>16</v>
      </c>
      <c r="AP26" s="262"/>
      <c r="AQ26" s="622"/>
      <c r="AR26" s="364">
        <f t="shared" si="1"/>
        <v>0</v>
      </c>
      <c r="AS26" s="62"/>
    </row>
    <row r="27" spans="2:45" ht="12.75" customHeight="1" outlineLevel="1">
      <c r="B27" s="114"/>
      <c r="C27" s="46" t="s">
        <v>199</v>
      </c>
      <c r="D27" s="569" t="s">
        <v>39</v>
      </c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83"/>
      <c r="AB27" s="79">
        <v>3</v>
      </c>
      <c r="AC27" s="83"/>
      <c r="AD27" s="226">
        <v>108</v>
      </c>
      <c r="AE27" s="227">
        <f t="shared" si="4"/>
        <v>90</v>
      </c>
      <c r="AF27" s="214">
        <v>18</v>
      </c>
      <c r="AG27" s="365">
        <v>4</v>
      </c>
      <c r="AH27" s="366">
        <f t="shared" si="5"/>
        <v>14</v>
      </c>
      <c r="AI27" s="355"/>
      <c r="AJ27" s="266"/>
      <c r="AK27" s="259"/>
      <c r="AL27" s="266">
        <v>18</v>
      </c>
      <c r="AM27" s="259"/>
      <c r="AN27" s="620"/>
      <c r="AO27" s="259"/>
      <c r="AP27" s="266"/>
      <c r="AQ27" s="625"/>
      <c r="AR27" s="364">
        <f t="shared" si="1"/>
        <v>0</v>
      </c>
      <c r="AS27" s="62"/>
    </row>
    <row r="28" spans="2:45" ht="12.75" customHeight="1" outlineLevel="1">
      <c r="B28" s="114"/>
      <c r="C28" s="46" t="s">
        <v>200</v>
      </c>
      <c r="D28" s="570" t="s">
        <v>186</v>
      </c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83"/>
      <c r="AB28" s="79">
        <v>7</v>
      </c>
      <c r="AC28" s="83">
        <v>7</v>
      </c>
      <c r="AD28" s="226">
        <v>54</v>
      </c>
      <c r="AE28" s="227">
        <f t="shared" si="4"/>
        <v>36</v>
      </c>
      <c r="AF28" s="210">
        <v>18</v>
      </c>
      <c r="AG28" s="365">
        <v>4</v>
      </c>
      <c r="AH28" s="366">
        <f t="shared" si="5"/>
        <v>14</v>
      </c>
      <c r="AI28" s="357"/>
      <c r="AJ28" s="224"/>
      <c r="AK28" s="223"/>
      <c r="AL28" s="224"/>
      <c r="AM28" s="223"/>
      <c r="AN28" s="224"/>
      <c r="AO28" s="223"/>
      <c r="AP28" s="234">
        <v>18</v>
      </c>
      <c r="AQ28" s="622"/>
      <c r="AR28" s="364">
        <f t="shared" si="1"/>
        <v>0</v>
      </c>
      <c r="AS28" s="62"/>
    </row>
    <row r="29" spans="2:45" ht="12.75" customHeight="1" outlineLevel="1">
      <c r="B29" s="114"/>
      <c r="C29" s="46" t="s">
        <v>200</v>
      </c>
      <c r="D29" s="570" t="s">
        <v>56</v>
      </c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83"/>
      <c r="AB29" s="79">
        <v>8</v>
      </c>
      <c r="AC29" s="83">
        <v>8</v>
      </c>
      <c r="AD29" s="226">
        <v>102</v>
      </c>
      <c r="AE29" s="227">
        <f t="shared" si="4"/>
        <v>82</v>
      </c>
      <c r="AF29" s="210">
        <v>20</v>
      </c>
      <c r="AG29" s="365">
        <v>4</v>
      </c>
      <c r="AH29" s="366">
        <f>AF29-AG29</f>
        <v>16</v>
      </c>
      <c r="AI29" s="357"/>
      <c r="AJ29" s="224"/>
      <c r="AK29" s="223"/>
      <c r="AL29" s="224"/>
      <c r="AM29" s="223"/>
      <c r="AN29" s="224"/>
      <c r="AO29" s="223"/>
      <c r="AP29" s="234"/>
      <c r="AQ29" s="622">
        <v>18</v>
      </c>
      <c r="AR29" s="364">
        <f t="shared" si="1"/>
        <v>2</v>
      </c>
      <c r="AS29" s="62"/>
    </row>
    <row r="30" spans="2:45" ht="12.75" customHeight="1" outlineLevel="1">
      <c r="B30" s="114"/>
      <c r="C30" s="46" t="s">
        <v>220</v>
      </c>
      <c r="D30" s="570" t="s">
        <v>221</v>
      </c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70"/>
      <c r="AA30" s="83"/>
      <c r="AB30" s="79">
        <v>8</v>
      </c>
      <c r="AC30" s="83">
        <v>8</v>
      </c>
      <c r="AD30" s="226"/>
      <c r="AE30" s="227"/>
      <c r="AF30" s="210">
        <v>14</v>
      </c>
      <c r="AG30" s="365"/>
      <c r="AH30" s="380"/>
      <c r="AI30" s="381"/>
      <c r="AJ30" s="378"/>
      <c r="AK30" s="378"/>
      <c r="AL30" s="378"/>
      <c r="AM30" s="378"/>
      <c r="AN30" s="378"/>
      <c r="AO30" s="378"/>
      <c r="AP30" s="382"/>
      <c r="AQ30" s="383">
        <v>14</v>
      </c>
      <c r="AR30" s="364"/>
      <c r="AS30" s="62"/>
    </row>
    <row r="31" spans="2:45" ht="19.5" customHeight="1">
      <c r="B31" s="114"/>
      <c r="C31" s="60" t="s">
        <v>201</v>
      </c>
      <c r="D31" s="595" t="s">
        <v>67</v>
      </c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85"/>
      <c r="AB31" s="85"/>
      <c r="AC31" s="85"/>
      <c r="AD31" s="255">
        <f aca="true" t="shared" si="6" ref="AD31:AQ31">AD36+AD51+AD58</f>
        <v>2828</v>
      </c>
      <c r="AE31" s="255">
        <f t="shared" si="6"/>
        <v>2422</v>
      </c>
      <c r="AF31" s="255">
        <f t="shared" si="6"/>
        <v>416</v>
      </c>
      <c r="AG31" s="368">
        <f t="shared" si="6"/>
        <v>80</v>
      </c>
      <c r="AH31" s="367">
        <f t="shared" si="6"/>
        <v>326</v>
      </c>
      <c r="AI31" s="238">
        <f t="shared" si="6"/>
        <v>4</v>
      </c>
      <c r="AJ31" s="238">
        <f t="shared" si="6"/>
        <v>20</v>
      </c>
      <c r="AK31" s="238">
        <f t="shared" si="6"/>
        <v>40</v>
      </c>
      <c r="AL31" s="238">
        <f t="shared" si="6"/>
        <v>40</v>
      </c>
      <c r="AM31" s="238">
        <f t="shared" si="6"/>
        <v>48</v>
      </c>
      <c r="AN31" s="238">
        <f t="shared" si="6"/>
        <v>56</v>
      </c>
      <c r="AO31" s="238">
        <f t="shared" si="6"/>
        <v>74</v>
      </c>
      <c r="AP31" s="238">
        <f t="shared" si="6"/>
        <v>68</v>
      </c>
      <c r="AQ31" s="238">
        <f t="shared" si="6"/>
        <v>66</v>
      </c>
      <c r="AR31" s="36"/>
      <c r="AS31" s="62"/>
    </row>
    <row r="32" spans="2:45" s="31" customFormat="1" ht="5.25" customHeight="1" thickBot="1">
      <c r="B32" s="151"/>
      <c r="C32" s="167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70"/>
      <c r="AB32" s="170"/>
      <c r="AC32" s="170"/>
      <c r="AD32" s="171"/>
      <c r="AE32" s="171"/>
      <c r="AF32" s="171"/>
      <c r="AG32" s="171"/>
      <c r="AH32" s="171"/>
      <c r="AI32" s="171"/>
      <c r="AJ32" s="166"/>
      <c r="AK32" s="166"/>
      <c r="AL32" s="171"/>
      <c r="AM32" s="171"/>
      <c r="AN32" s="171"/>
      <c r="AO32" s="171"/>
      <c r="AP32" s="171"/>
      <c r="AQ32" s="171"/>
      <c r="AR32" s="36"/>
      <c r="AS32" s="147"/>
    </row>
    <row r="33" spans="2:45" ht="41.25" customHeight="1" outlineLevel="1" thickTop="1">
      <c r="B33" s="114"/>
      <c r="C33" s="51" t="s">
        <v>69</v>
      </c>
      <c r="D33" s="519" t="s">
        <v>68</v>
      </c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0"/>
      <c r="AQ33" s="520"/>
      <c r="AR33" s="33"/>
      <c r="AS33" s="62"/>
    </row>
    <row r="34" spans="2:45" ht="27" customHeight="1" outlineLevel="1" thickBot="1">
      <c r="B34" s="114"/>
      <c r="C34" s="48" t="s">
        <v>71</v>
      </c>
      <c r="D34" s="521" t="s">
        <v>82</v>
      </c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163">
        <v>7</v>
      </c>
      <c r="AB34" s="163">
        <v>4</v>
      </c>
      <c r="AC34" s="163" t="s">
        <v>224</v>
      </c>
      <c r="AD34" s="226">
        <v>662</v>
      </c>
      <c r="AE34" s="227">
        <f>AD34-AF34</f>
        <v>542</v>
      </c>
      <c r="AF34" s="210">
        <v>120</v>
      </c>
      <c r="AG34" s="365">
        <v>22</v>
      </c>
      <c r="AH34" s="366">
        <f>AF34-AG34</f>
        <v>98</v>
      </c>
      <c r="AI34" s="355"/>
      <c r="AJ34" s="229">
        <v>4</v>
      </c>
      <c r="AK34" s="267">
        <v>16</v>
      </c>
      <c r="AL34" s="229">
        <v>20</v>
      </c>
      <c r="AM34" s="259">
        <v>20</v>
      </c>
      <c r="AN34" s="229">
        <v>20</v>
      </c>
      <c r="AO34" s="245">
        <v>20</v>
      </c>
      <c r="AP34" s="229">
        <v>20</v>
      </c>
      <c r="AQ34" s="245"/>
      <c r="AR34" s="364">
        <f>AF34-SUM(AI34:AQ34)</f>
        <v>0</v>
      </c>
      <c r="AS34" s="62"/>
    </row>
    <row r="35" spans="2:45" ht="16.5" customHeight="1" outlineLevel="1" thickBot="1">
      <c r="B35" s="114"/>
      <c r="C35" s="49" t="s">
        <v>158</v>
      </c>
      <c r="D35" s="568" t="s">
        <v>153</v>
      </c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11" t="s">
        <v>101</v>
      </c>
      <c r="AB35" s="512"/>
      <c r="AC35" s="512"/>
      <c r="AD35" s="301">
        <v>144</v>
      </c>
      <c r="AE35" s="301"/>
      <c r="AF35" s="301">
        <f>SUM(AL35:AQ35)</f>
        <v>144</v>
      </c>
      <c r="AG35" s="369"/>
      <c r="AH35" s="358">
        <v>144</v>
      </c>
      <c r="AI35" s="358"/>
      <c r="AJ35" s="239"/>
      <c r="AK35" s="256"/>
      <c r="AL35" s="239"/>
      <c r="AM35" s="256"/>
      <c r="AN35" s="239"/>
      <c r="AO35" s="268"/>
      <c r="AP35" s="269">
        <v>144</v>
      </c>
      <c r="AQ35" s="264"/>
      <c r="AR35" s="33"/>
      <c r="AS35" s="62"/>
    </row>
    <row r="36" spans="2:45" ht="22.5" customHeight="1" outlineLevel="1">
      <c r="B36" s="114"/>
      <c r="C36" s="564" t="s">
        <v>96</v>
      </c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86"/>
      <c r="AB36" s="87"/>
      <c r="AC36" s="87"/>
      <c r="AD36" s="265">
        <f>SUM(AD34:AD34)</f>
        <v>662</v>
      </c>
      <c r="AE36" s="265">
        <f>SUM(AE34:AE34)</f>
        <v>542</v>
      </c>
      <c r="AF36" s="265">
        <f>SUM(AF34:AF34)</f>
        <v>120</v>
      </c>
      <c r="AG36" s="370">
        <f>SUM(AG34:AG34)</f>
        <v>22</v>
      </c>
      <c r="AH36" s="359">
        <f>SUM(AH34:AH34)</f>
        <v>98</v>
      </c>
      <c r="AI36" s="260">
        <f aca="true" t="shared" si="7" ref="AI36:AQ36">SUM(AI34:AI34)</f>
        <v>0</v>
      </c>
      <c r="AJ36" s="260">
        <f t="shared" si="7"/>
        <v>4</v>
      </c>
      <c r="AK36" s="260">
        <f t="shared" si="7"/>
        <v>16</v>
      </c>
      <c r="AL36" s="265">
        <f t="shared" si="7"/>
        <v>20</v>
      </c>
      <c r="AM36" s="260">
        <f t="shared" si="7"/>
        <v>20</v>
      </c>
      <c r="AN36" s="265">
        <f t="shared" si="7"/>
        <v>20</v>
      </c>
      <c r="AO36" s="293">
        <f t="shared" si="7"/>
        <v>20</v>
      </c>
      <c r="AP36" s="265">
        <f t="shared" si="7"/>
        <v>20</v>
      </c>
      <c r="AQ36" s="265">
        <f t="shared" si="7"/>
        <v>0</v>
      </c>
      <c r="AR36" s="33"/>
      <c r="AS36" s="62"/>
    </row>
    <row r="37" spans="2:45" ht="7.5" customHeight="1" outlineLevel="1" thickBot="1">
      <c r="B37" s="114"/>
      <c r="C37" s="5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9"/>
      <c r="AC37" s="39"/>
      <c r="AD37" s="40"/>
      <c r="AE37" s="40"/>
      <c r="AF37" s="40"/>
      <c r="AG37" s="40"/>
      <c r="AH37" s="40"/>
      <c r="AI37" s="40"/>
      <c r="AJ37" s="41"/>
      <c r="AK37" s="41"/>
      <c r="AL37" s="40"/>
      <c r="AM37" s="40"/>
      <c r="AN37" s="40"/>
      <c r="AO37" s="40"/>
      <c r="AP37" s="41"/>
      <c r="AQ37" s="41"/>
      <c r="AR37" s="33"/>
      <c r="AS37" s="62"/>
    </row>
    <row r="38" spans="2:45" ht="21.75" customHeight="1" outlineLevel="1" thickTop="1">
      <c r="B38" s="114"/>
      <c r="C38" s="51" t="s">
        <v>72</v>
      </c>
      <c r="D38" s="519" t="s">
        <v>74</v>
      </c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33"/>
      <c r="AS38" s="62"/>
    </row>
    <row r="39" spans="2:45" ht="15.75" customHeight="1" outlineLevel="1">
      <c r="B39" s="114"/>
      <c r="C39" s="610" t="s">
        <v>203</v>
      </c>
      <c r="D39" s="596" t="s">
        <v>70</v>
      </c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521" t="s">
        <v>44</v>
      </c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163"/>
      <c r="AB39" s="163" t="s">
        <v>225</v>
      </c>
      <c r="AC39" s="163">
        <v>1.2</v>
      </c>
      <c r="AD39" s="226">
        <v>384</v>
      </c>
      <c r="AE39" s="227">
        <f aca="true" t="shared" si="8" ref="AE39:AE48">AD39-AF39</f>
        <v>348</v>
      </c>
      <c r="AF39" s="210">
        <v>36</v>
      </c>
      <c r="AG39" s="365">
        <v>6</v>
      </c>
      <c r="AH39" s="366">
        <f aca="true" t="shared" si="9" ref="AH39:AH48">AF39-AG39</f>
        <v>30</v>
      </c>
      <c r="AI39" s="225">
        <v>4</v>
      </c>
      <c r="AJ39" s="229">
        <v>12</v>
      </c>
      <c r="AK39" s="228">
        <v>12</v>
      </c>
      <c r="AL39" s="231">
        <v>8</v>
      </c>
      <c r="AM39" s="232"/>
      <c r="AN39" s="229"/>
      <c r="AO39" s="228"/>
      <c r="AP39" s="229"/>
      <c r="AQ39" s="230"/>
      <c r="AR39" s="364">
        <f aca="true" t="shared" si="10" ref="AR39:AR48">AF39-SUM(AI39:AQ39)</f>
        <v>0</v>
      </c>
      <c r="AS39" s="62"/>
    </row>
    <row r="40" spans="2:45" ht="15.75" customHeight="1" outlineLevel="1">
      <c r="B40" s="114"/>
      <c r="C40" s="593"/>
      <c r="D40" s="606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521" t="s">
        <v>42</v>
      </c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163"/>
      <c r="AB40" s="163">
        <v>3.4</v>
      </c>
      <c r="AC40" s="163" t="s">
        <v>226</v>
      </c>
      <c r="AD40" s="226">
        <v>381</v>
      </c>
      <c r="AE40" s="227">
        <f t="shared" si="8"/>
        <v>345</v>
      </c>
      <c r="AF40" s="210">
        <v>36</v>
      </c>
      <c r="AG40" s="365">
        <v>6</v>
      </c>
      <c r="AH40" s="366">
        <f t="shared" si="9"/>
        <v>30</v>
      </c>
      <c r="AI40" s="225"/>
      <c r="AJ40" s="229">
        <v>4</v>
      </c>
      <c r="AK40" s="228">
        <v>12</v>
      </c>
      <c r="AL40" s="231">
        <v>12</v>
      </c>
      <c r="AM40" s="232">
        <v>8</v>
      </c>
      <c r="AN40" s="229"/>
      <c r="AO40" s="228"/>
      <c r="AP40" s="229"/>
      <c r="AQ40" s="230"/>
      <c r="AR40" s="364">
        <f t="shared" si="10"/>
        <v>0</v>
      </c>
      <c r="AS40" s="62"/>
    </row>
    <row r="41" spans="2:45" ht="15.75" customHeight="1" outlineLevel="1">
      <c r="B41" s="114"/>
      <c r="C41" s="593"/>
      <c r="D41" s="606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521" t="s">
        <v>43</v>
      </c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163"/>
      <c r="AB41" s="163">
        <v>5</v>
      </c>
      <c r="AC41" s="163">
        <v>4.5</v>
      </c>
      <c r="AD41" s="226">
        <v>381</v>
      </c>
      <c r="AE41" s="227">
        <f t="shared" si="8"/>
        <v>345</v>
      </c>
      <c r="AF41" s="210">
        <v>36</v>
      </c>
      <c r="AG41" s="365">
        <v>6</v>
      </c>
      <c r="AH41" s="366">
        <f t="shared" si="9"/>
        <v>30</v>
      </c>
      <c r="AI41" s="225"/>
      <c r="AJ41" s="229"/>
      <c r="AK41" s="228"/>
      <c r="AL41" s="231"/>
      <c r="AM41" s="232">
        <v>16</v>
      </c>
      <c r="AN41" s="229">
        <v>20</v>
      </c>
      <c r="AO41" s="228"/>
      <c r="AP41" s="229"/>
      <c r="AQ41" s="230"/>
      <c r="AR41" s="364">
        <f t="shared" si="10"/>
        <v>0</v>
      </c>
      <c r="AS41" s="62"/>
    </row>
    <row r="42" spans="2:45" ht="15.75" customHeight="1" outlineLevel="1">
      <c r="B42" s="114"/>
      <c r="C42" s="593"/>
      <c r="D42" s="606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521" t="s">
        <v>47</v>
      </c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165"/>
      <c r="AB42" s="165">
        <v>6</v>
      </c>
      <c r="AC42" s="165">
        <v>6</v>
      </c>
      <c r="AD42" s="226">
        <v>81</v>
      </c>
      <c r="AE42" s="227">
        <f t="shared" si="8"/>
        <v>65</v>
      </c>
      <c r="AF42" s="210">
        <v>16</v>
      </c>
      <c r="AG42" s="365">
        <v>4</v>
      </c>
      <c r="AH42" s="366">
        <f t="shared" si="9"/>
        <v>12</v>
      </c>
      <c r="AI42" s="225"/>
      <c r="AJ42" s="229"/>
      <c r="AK42" s="228"/>
      <c r="AL42" s="231"/>
      <c r="AM42" s="232"/>
      <c r="AN42" s="229">
        <v>4</v>
      </c>
      <c r="AO42" s="228">
        <v>12</v>
      </c>
      <c r="AP42" s="229"/>
      <c r="AQ42" s="230"/>
      <c r="AR42" s="364">
        <f t="shared" si="10"/>
        <v>0</v>
      </c>
      <c r="AS42" s="62"/>
    </row>
    <row r="43" spans="2:45" ht="15.75" customHeight="1" outlineLevel="1">
      <c r="B43" s="114"/>
      <c r="C43" s="593"/>
      <c r="D43" s="606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521" t="s">
        <v>45</v>
      </c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163"/>
      <c r="AB43" s="163">
        <v>5</v>
      </c>
      <c r="AC43" s="163">
        <v>5</v>
      </c>
      <c r="AD43" s="226">
        <v>72</v>
      </c>
      <c r="AE43" s="227">
        <f t="shared" si="8"/>
        <v>56</v>
      </c>
      <c r="AF43" s="210">
        <v>16</v>
      </c>
      <c r="AG43" s="365">
        <v>6</v>
      </c>
      <c r="AH43" s="366">
        <f t="shared" si="9"/>
        <v>10</v>
      </c>
      <c r="AI43" s="225"/>
      <c r="AJ43" s="229"/>
      <c r="AK43" s="228"/>
      <c r="AL43" s="231"/>
      <c r="AM43" s="232">
        <v>4</v>
      </c>
      <c r="AN43" s="229">
        <v>12</v>
      </c>
      <c r="AO43" s="228"/>
      <c r="AP43" s="229"/>
      <c r="AQ43" s="230"/>
      <c r="AR43" s="364">
        <f t="shared" si="10"/>
        <v>0</v>
      </c>
      <c r="AS43" s="62"/>
    </row>
    <row r="44" spans="2:45" ht="15.75" customHeight="1" outlineLevel="1">
      <c r="B44" s="114"/>
      <c r="C44" s="593"/>
      <c r="D44" s="606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521" t="s">
        <v>48</v>
      </c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163"/>
      <c r="AB44" s="163"/>
      <c r="AC44" s="163">
        <v>8</v>
      </c>
      <c r="AD44" s="226">
        <v>54</v>
      </c>
      <c r="AE44" s="227">
        <f t="shared" si="8"/>
        <v>38</v>
      </c>
      <c r="AF44" s="210">
        <v>16</v>
      </c>
      <c r="AG44" s="365">
        <v>4</v>
      </c>
      <c r="AH44" s="366">
        <f t="shared" si="9"/>
        <v>12</v>
      </c>
      <c r="AI44" s="225"/>
      <c r="AJ44" s="229"/>
      <c r="AK44" s="228"/>
      <c r="AL44" s="231"/>
      <c r="AM44" s="232"/>
      <c r="AN44" s="229"/>
      <c r="AO44" s="228"/>
      <c r="AP44" s="229">
        <v>4</v>
      </c>
      <c r="AQ44" s="230">
        <v>12</v>
      </c>
      <c r="AR44" s="364">
        <f t="shared" si="10"/>
        <v>0</v>
      </c>
      <c r="AS44" s="62"/>
    </row>
    <row r="45" spans="2:45" ht="15.75" customHeight="1" outlineLevel="1">
      <c r="B45" s="114"/>
      <c r="C45" s="593"/>
      <c r="D45" s="606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521" t="s">
        <v>202</v>
      </c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163"/>
      <c r="AB45" s="163">
        <v>6</v>
      </c>
      <c r="AC45" s="163"/>
      <c r="AD45" s="226">
        <v>54</v>
      </c>
      <c r="AE45" s="227">
        <f t="shared" si="8"/>
        <v>42</v>
      </c>
      <c r="AF45" s="210">
        <v>12</v>
      </c>
      <c r="AG45" s="365">
        <v>4</v>
      </c>
      <c r="AH45" s="366">
        <f t="shared" si="9"/>
        <v>8</v>
      </c>
      <c r="AI45" s="225"/>
      <c r="AJ45" s="229"/>
      <c r="AK45" s="228"/>
      <c r="AL45" s="231"/>
      <c r="AM45" s="232"/>
      <c r="AN45" s="229"/>
      <c r="AO45" s="228">
        <v>12</v>
      </c>
      <c r="AP45" s="229"/>
      <c r="AQ45" s="230"/>
      <c r="AR45" s="364">
        <f t="shared" si="10"/>
        <v>0</v>
      </c>
      <c r="AS45" s="62"/>
    </row>
    <row r="46" spans="2:45" ht="15.75" customHeight="1" outlineLevel="1">
      <c r="B46" s="114"/>
      <c r="C46" s="594"/>
      <c r="D46" s="608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521" t="s">
        <v>222</v>
      </c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163"/>
      <c r="AB46" s="163"/>
      <c r="AC46" s="163">
        <v>8</v>
      </c>
      <c r="AD46" s="226"/>
      <c r="AE46" s="227"/>
      <c r="AF46" s="210">
        <v>10</v>
      </c>
      <c r="AG46" s="365"/>
      <c r="AH46" s="366"/>
      <c r="AI46" s="339"/>
      <c r="AJ46" s="349"/>
      <c r="AK46" s="267"/>
      <c r="AL46" s="348"/>
      <c r="AM46" s="259"/>
      <c r="AN46" s="349"/>
      <c r="AO46" s="267"/>
      <c r="AP46" s="229">
        <v>4</v>
      </c>
      <c r="AQ46" s="230">
        <v>6</v>
      </c>
      <c r="AR46" s="364"/>
      <c r="AS46" s="62"/>
    </row>
    <row r="47" spans="2:45" ht="15.75" customHeight="1" outlineLevel="1">
      <c r="B47" s="114"/>
      <c r="C47" s="52" t="s">
        <v>85</v>
      </c>
      <c r="D47" s="601" t="s">
        <v>84</v>
      </c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163">
        <v>6</v>
      </c>
      <c r="AB47" s="163"/>
      <c r="AC47" s="163">
        <v>6</v>
      </c>
      <c r="AD47" s="226">
        <v>132</v>
      </c>
      <c r="AE47" s="227">
        <f t="shared" si="8"/>
        <v>114</v>
      </c>
      <c r="AF47" s="210">
        <v>18</v>
      </c>
      <c r="AG47" s="365">
        <v>4</v>
      </c>
      <c r="AH47" s="366">
        <f t="shared" si="9"/>
        <v>14</v>
      </c>
      <c r="AI47" s="339"/>
      <c r="AJ47" s="349"/>
      <c r="AK47" s="267"/>
      <c r="AL47" s="348"/>
      <c r="AM47" s="259"/>
      <c r="AN47" s="266"/>
      <c r="AO47" s="259">
        <v>18</v>
      </c>
      <c r="AP47" s="234"/>
      <c r="AQ47" s="263"/>
      <c r="AR47" s="364">
        <f t="shared" si="10"/>
        <v>0</v>
      </c>
      <c r="AS47" s="62"/>
    </row>
    <row r="48" spans="2:45" ht="19.5" customHeight="1" outlineLevel="1" thickBot="1">
      <c r="B48" s="114"/>
      <c r="C48" s="46" t="s">
        <v>95</v>
      </c>
      <c r="D48" s="517" t="s">
        <v>83</v>
      </c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83"/>
      <c r="AB48" s="83">
        <v>7</v>
      </c>
      <c r="AC48" s="83">
        <v>7</v>
      </c>
      <c r="AD48" s="226">
        <v>183</v>
      </c>
      <c r="AE48" s="227">
        <f t="shared" si="8"/>
        <v>163</v>
      </c>
      <c r="AF48" s="210">
        <v>20</v>
      </c>
      <c r="AG48" s="365">
        <v>4</v>
      </c>
      <c r="AH48" s="366">
        <f t="shared" si="9"/>
        <v>16</v>
      </c>
      <c r="AI48" s="350"/>
      <c r="AJ48" s="229"/>
      <c r="AK48" s="228"/>
      <c r="AL48" s="231"/>
      <c r="AM48" s="232"/>
      <c r="AN48" s="229"/>
      <c r="AO48" s="228">
        <v>12</v>
      </c>
      <c r="AP48" s="234">
        <v>8</v>
      </c>
      <c r="AQ48" s="235"/>
      <c r="AR48" s="364">
        <f t="shared" si="10"/>
        <v>0</v>
      </c>
      <c r="AS48" s="62"/>
    </row>
    <row r="49" spans="2:45" ht="19.5" customHeight="1" outlineLevel="1" thickBot="1">
      <c r="B49" s="114"/>
      <c r="C49" s="49" t="s">
        <v>162</v>
      </c>
      <c r="D49" s="568" t="s">
        <v>152</v>
      </c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11" t="s">
        <v>101</v>
      </c>
      <c r="AB49" s="512"/>
      <c r="AC49" s="512"/>
      <c r="AD49" s="301">
        <v>72</v>
      </c>
      <c r="AE49" s="301"/>
      <c r="AF49" s="301">
        <f>SUM(AL49:AQ49)</f>
        <v>72</v>
      </c>
      <c r="AG49" s="369"/>
      <c r="AH49" s="358">
        <v>72</v>
      </c>
      <c r="AI49" s="256"/>
      <c r="AJ49" s="239"/>
      <c r="AK49" s="256"/>
      <c r="AL49" s="239"/>
      <c r="AM49" s="236">
        <v>72</v>
      </c>
      <c r="AN49" s="334"/>
      <c r="AO49" s="236"/>
      <c r="AP49" s="237"/>
      <c r="AQ49" s="264"/>
      <c r="AR49" s="33"/>
      <c r="AS49" s="62"/>
    </row>
    <row r="50" spans="2:45" ht="19.5" customHeight="1" outlineLevel="1" thickBot="1">
      <c r="B50" s="114"/>
      <c r="C50" s="49" t="s">
        <v>87</v>
      </c>
      <c r="D50" s="568" t="s">
        <v>153</v>
      </c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11" t="s">
        <v>101</v>
      </c>
      <c r="AB50" s="512"/>
      <c r="AC50" s="512"/>
      <c r="AD50" s="301">
        <v>288</v>
      </c>
      <c r="AE50" s="301"/>
      <c r="AF50" s="301">
        <f>SUM(AL50:AQ50)</f>
        <v>288</v>
      </c>
      <c r="AG50" s="369"/>
      <c r="AH50" s="358">
        <v>144</v>
      </c>
      <c r="AI50" s="256"/>
      <c r="AJ50" s="239"/>
      <c r="AK50" s="256"/>
      <c r="AL50" s="239"/>
      <c r="AM50" s="256"/>
      <c r="AN50" s="236">
        <v>108</v>
      </c>
      <c r="AO50" s="236">
        <v>180</v>
      </c>
      <c r="AP50" s="237"/>
      <c r="AQ50" s="264"/>
      <c r="AR50" s="33"/>
      <c r="AS50" s="62"/>
    </row>
    <row r="51" spans="2:45" ht="22.5" customHeight="1" outlineLevel="1">
      <c r="B51" s="114"/>
      <c r="C51" s="597" t="s">
        <v>96</v>
      </c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9"/>
      <c r="AB51" s="600"/>
      <c r="AC51" s="600"/>
      <c r="AD51" s="241">
        <f>SUM(AD39:AD48)</f>
        <v>1722</v>
      </c>
      <c r="AE51" s="241">
        <f>SUM(AE39:AE48)</f>
        <v>1516</v>
      </c>
      <c r="AF51" s="241">
        <f>SUM(AF39:AF48)</f>
        <v>216</v>
      </c>
      <c r="AG51" s="371">
        <f>SUM(AG39:AG48)</f>
        <v>44</v>
      </c>
      <c r="AH51" s="372">
        <f>SUM(AH39:AH48)</f>
        <v>162</v>
      </c>
      <c r="AI51" s="241">
        <f aca="true" t="shared" si="11" ref="AI51:AQ51">SUM(AI39:AI48)</f>
        <v>4</v>
      </c>
      <c r="AJ51" s="241">
        <f t="shared" si="11"/>
        <v>16</v>
      </c>
      <c r="AK51" s="338">
        <f t="shared" si="11"/>
        <v>24</v>
      </c>
      <c r="AL51" s="241">
        <f t="shared" si="11"/>
        <v>20</v>
      </c>
      <c r="AM51" s="338">
        <f t="shared" si="11"/>
        <v>28</v>
      </c>
      <c r="AN51" s="241">
        <f t="shared" si="11"/>
        <v>36</v>
      </c>
      <c r="AO51" s="242">
        <f t="shared" si="11"/>
        <v>54</v>
      </c>
      <c r="AP51" s="271">
        <f t="shared" si="11"/>
        <v>16</v>
      </c>
      <c r="AQ51" s="270">
        <f t="shared" si="11"/>
        <v>18</v>
      </c>
      <c r="AR51" s="33"/>
      <c r="AS51" s="62"/>
    </row>
    <row r="52" spans="2:45" ht="7.5" customHeight="1" outlineLevel="1" thickBot="1">
      <c r="B52" s="114"/>
      <c r="C52" s="5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43"/>
      <c r="AC52" s="43"/>
      <c r="AD52" s="44"/>
      <c r="AE52" s="44"/>
      <c r="AF52" s="44"/>
      <c r="AG52" s="44"/>
      <c r="AH52" s="44"/>
      <c r="AI52" s="45"/>
      <c r="AJ52" s="45"/>
      <c r="AK52" s="45"/>
      <c r="AL52" s="44"/>
      <c r="AM52" s="44"/>
      <c r="AN52" s="44"/>
      <c r="AO52" s="44"/>
      <c r="AP52" s="45"/>
      <c r="AQ52" s="45"/>
      <c r="AR52" s="33"/>
      <c r="AS52" s="62"/>
    </row>
    <row r="53" spans="2:45" ht="19.5" customHeight="1" outlineLevel="1" thickTop="1">
      <c r="B53" s="114"/>
      <c r="C53" s="51" t="s">
        <v>73</v>
      </c>
      <c r="D53" s="519" t="s">
        <v>75</v>
      </c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33"/>
      <c r="AS53" s="62"/>
    </row>
    <row r="54" spans="2:45" ht="27.75" customHeight="1" outlineLevel="1">
      <c r="B54" s="114"/>
      <c r="C54" s="52" t="s">
        <v>86</v>
      </c>
      <c r="D54" s="494" t="s">
        <v>168</v>
      </c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362">
        <v>8</v>
      </c>
      <c r="AB54" s="363"/>
      <c r="AC54" s="360">
        <v>7.8</v>
      </c>
      <c r="AD54" s="361">
        <v>180</v>
      </c>
      <c r="AE54" s="227">
        <f>AD54-AF54</f>
        <v>148</v>
      </c>
      <c r="AF54" s="210">
        <v>32</v>
      </c>
      <c r="AG54" s="365">
        <v>4</v>
      </c>
      <c r="AH54" s="366">
        <f>AF54-AG54</f>
        <v>28</v>
      </c>
      <c r="AI54" s="357"/>
      <c r="AJ54" s="375"/>
      <c r="AK54" s="356"/>
      <c r="AL54" s="375"/>
      <c r="AM54" s="356"/>
      <c r="AN54" s="375"/>
      <c r="AO54" s="356"/>
      <c r="AP54" s="376">
        <v>16</v>
      </c>
      <c r="AQ54" s="377">
        <v>16</v>
      </c>
      <c r="AR54" s="364">
        <f>AF54-SUM(AI54:AQ54)</f>
        <v>0</v>
      </c>
      <c r="AS54" s="62"/>
    </row>
    <row r="55" spans="2:45" ht="18.75" customHeight="1" outlineLevel="1">
      <c r="B55" s="114"/>
      <c r="C55" s="52" t="s">
        <v>174</v>
      </c>
      <c r="D55" s="494" t="s">
        <v>214</v>
      </c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362">
        <v>8</v>
      </c>
      <c r="AB55" s="363"/>
      <c r="AC55" s="360">
        <v>8</v>
      </c>
      <c r="AD55" s="361">
        <v>132</v>
      </c>
      <c r="AE55" s="227">
        <f>AD55-AF55</f>
        <v>104</v>
      </c>
      <c r="AF55" s="210">
        <v>28</v>
      </c>
      <c r="AG55" s="365">
        <v>6</v>
      </c>
      <c r="AH55" s="366">
        <f>AF55-AG55</f>
        <v>22</v>
      </c>
      <c r="AI55" s="357"/>
      <c r="AJ55" s="375"/>
      <c r="AK55" s="356"/>
      <c r="AL55" s="375"/>
      <c r="AM55" s="356"/>
      <c r="AN55" s="375"/>
      <c r="AO55" s="356"/>
      <c r="AP55" s="376">
        <v>8</v>
      </c>
      <c r="AQ55" s="377">
        <v>20</v>
      </c>
      <c r="AR55" s="364">
        <f>AF55-SUM(AI55:AQ55)</f>
        <v>0</v>
      </c>
      <c r="AS55" s="62"/>
    </row>
    <row r="56" spans="2:45" ht="18.75" customHeight="1" outlineLevel="1" thickBot="1">
      <c r="B56" s="114"/>
      <c r="C56" s="52" t="s">
        <v>175</v>
      </c>
      <c r="D56" s="494" t="s">
        <v>213</v>
      </c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362"/>
      <c r="AB56" s="384">
        <v>8</v>
      </c>
      <c r="AC56" s="360">
        <v>8</v>
      </c>
      <c r="AD56" s="361">
        <v>132</v>
      </c>
      <c r="AE56" s="227">
        <f>AD56-AF56</f>
        <v>112</v>
      </c>
      <c r="AF56" s="210">
        <v>20</v>
      </c>
      <c r="AG56" s="365">
        <v>4</v>
      </c>
      <c r="AH56" s="366">
        <f>AF56-AG56</f>
        <v>16</v>
      </c>
      <c r="AI56" s="244"/>
      <c r="AJ56" s="224"/>
      <c r="AK56" s="244"/>
      <c r="AL56" s="224"/>
      <c r="AM56" s="244"/>
      <c r="AN56" s="224"/>
      <c r="AO56" s="244"/>
      <c r="AP56" s="240">
        <v>8</v>
      </c>
      <c r="AQ56" s="235">
        <v>12</v>
      </c>
      <c r="AR56" s="364">
        <f>AF56-SUM(AI56:AQ56)</f>
        <v>0</v>
      </c>
      <c r="AS56" s="62"/>
    </row>
    <row r="57" spans="2:45" ht="19.5" customHeight="1" outlineLevel="1" thickBot="1">
      <c r="B57" s="114"/>
      <c r="C57" s="49" t="s">
        <v>176</v>
      </c>
      <c r="D57" s="603" t="s">
        <v>155</v>
      </c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511" t="s">
        <v>101</v>
      </c>
      <c r="AB57" s="512"/>
      <c r="AC57" s="512"/>
      <c r="AD57" s="301">
        <v>144</v>
      </c>
      <c r="AE57" s="301"/>
      <c r="AF57" s="301">
        <f>SUM(AL57:AQ57)</f>
        <v>144</v>
      </c>
      <c r="AG57" s="369"/>
      <c r="AH57" s="358">
        <v>144</v>
      </c>
      <c r="AI57" s="256"/>
      <c r="AJ57" s="239"/>
      <c r="AK57" s="256"/>
      <c r="AL57" s="239"/>
      <c r="AM57" s="256"/>
      <c r="AN57" s="239"/>
      <c r="AO57" s="236"/>
      <c r="AP57" s="237"/>
      <c r="AQ57" s="264">
        <v>144</v>
      </c>
      <c r="AR57" s="33"/>
      <c r="AS57" s="62"/>
    </row>
    <row r="58" spans="2:45" ht="19.5" customHeight="1" outlineLevel="1">
      <c r="B58" s="114"/>
      <c r="C58" s="527" t="s">
        <v>96</v>
      </c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04"/>
      <c r="AB58" s="505"/>
      <c r="AC58" s="505"/>
      <c r="AD58" s="257">
        <f>SUM(AD54:AD56)</f>
        <v>444</v>
      </c>
      <c r="AE58" s="257">
        <f>SUM(AE54:AE56)</f>
        <v>364</v>
      </c>
      <c r="AF58" s="257">
        <f>SUM(AF54:AF56)</f>
        <v>80</v>
      </c>
      <c r="AG58" s="373">
        <f>SUM(AG54:AG56)</f>
        <v>14</v>
      </c>
      <c r="AH58" s="374">
        <f>SUM(AH54:AH56)</f>
        <v>66</v>
      </c>
      <c r="AI58" s="257">
        <f aca="true" t="shared" si="12" ref="AI58:AQ58">SUM(AI54:AI56)</f>
        <v>0</v>
      </c>
      <c r="AJ58" s="257">
        <f t="shared" si="12"/>
        <v>0</v>
      </c>
      <c r="AK58" s="243">
        <f t="shared" si="12"/>
        <v>0</v>
      </c>
      <c r="AL58" s="257">
        <f t="shared" si="12"/>
        <v>0</v>
      </c>
      <c r="AM58" s="243">
        <f t="shared" si="12"/>
        <v>0</v>
      </c>
      <c r="AN58" s="257">
        <f t="shared" si="12"/>
        <v>0</v>
      </c>
      <c r="AO58" s="243">
        <f t="shared" si="12"/>
        <v>0</v>
      </c>
      <c r="AP58" s="257">
        <f t="shared" si="12"/>
        <v>32</v>
      </c>
      <c r="AQ58" s="257">
        <f t="shared" si="12"/>
        <v>48</v>
      </c>
      <c r="AR58" s="33"/>
      <c r="AS58" s="62"/>
    </row>
    <row r="59" spans="2:45" ht="9.75" customHeight="1" thickBot="1">
      <c r="B59" s="114"/>
      <c r="C59" s="5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3"/>
      <c r="AC59" s="43"/>
      <c r="AD59" s="44"/>
      <c r="AE59" s="44"/>
      <c r="AF59" s="44"/>
      <c r="AG59" s="44"/>
      <c r="AH59" s="44"/>
      <c r="AI59" s="45"/>
      <c r="AJ59" s="45"/>
      <c r="AK59" s="45"/>
      <c r="AL59" s="45"/>
      <c r="AM59" s="45"/>
      <c r="AN59" s="45"/>
      <c r="AO59" s="45"/>
      <c r="AP59" s="44"/>
      <c r="AQ59" s="44"/>
      <c r="AR59" s="33"/>
      <c r="AS59" s="62"/>
    </row>
    <row r="60" spans="2:45" s="31" customFormat="1" ht="11.25" customHeight="1" thickBot="1" thickTop="1">
      <c r="B60" s="151"/>
      <c r="C60" s="173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5"/>
      <c r="AB60" s="176"/>
      <c r="AC60" s="176"/>
      <c r="AD60" s="353">
        <f>AD31+AD17+AD14+AD9</f>
        <v>5120</v>
      </c>
      <c r="AE60" s="183"/>
      <c r="AF60" s="211"/>
      <c r="AG60" s="183"/>
      <c r="AH60" s="184"/>
      <c r="AI60" s="185"/>
      <c r="AJ60" s="578">
        <f>AJ61+AK61</f>
        <v>168</v>
      </c>
      <c r="AK60" s="532"/>
      <c r="AL60" s="578">
        <f>AL61+AM61</f>
        <v>206</v>
      </c>
      <c r="AM60" s="532"/>
      <c r="AN60" s="531">
        <f>AN61+AO61</f>
        <v>226</v>
      </c>
      <c r="AO60" s="532"/>
      <c r="AP60" s="578">
        <f>AP61+AQ61</f>
        <v>230</v>
      </c>
      <c r="AQ60" s="532"/>
      <c r="AR60" s="34"/>
      <c r="AS60" s="147"/>
    </row>
    <row r="61" spans="2:45" ht="20.25" customHeight="1" thickTop="1">
      <c r="B61" s="114"/>
      <c r="C61" s="523" t="s">
        <v>46</v>
      </c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06"/>
      <c r="AB61" s="507"/>
      <c r="AC61" s="507"/>
      <c r="AD61" s="303">
        <f>AF61+AE61</f>
        <v>5130</v>
      </c>
      <c r="AE61" s="303">
        <f>AE31+AE17+AE14+AE9</f>
        <v>4264</v>
      </c>
      <c r="AF61" s="303">
        <f>AF31+AF17+AF14+AF9</f>
        <v>866</v>
      </c>
      <c r="AG61" s="303">
        <f>AG31+AG17+AG14+AG9</f>
        <v>186</v>
      </c>
      <c r="AH61" s="325">
        <f>AH31+AH17+AH14+AH9</f>
        <v>650</v>
      </c>
      <c r="AI61" s="341">
        <f aca="true" t="shared" si="13" ref="AI61:AQ61">AI31+AI17+AI14+AI9</f>
        <v>32</v>
      </c>
      <c r="AJ61" s="341">
        <f t="shared" si="13"/>
        <v>62</v>
      </c>
      <c r="AK61" s="283">
        <f t="shared" si="13"/>
        <v>106</v>
      </c>
      <c r="AL61" s="341">
        <f t="shared" si="13"/>
        <v>100</v>
      </c>
      <c r="AM61" s="283">
        <f t="shared" si="13"/>
        <v>106</v>
      </c>
      <c r="AN61" s="341">
        <f t="shared" si="13"/>
        <v>106</v>
      </c>
      <c r="AO61" s="283">
        <f t="shared" si="13"/>
        <v>120</v>
      </c>
      <c r="AP61" s="282">
        <f t="shared" si="13"/>
        <v>114</v>
      </c>
      <c r="AQ61" s="282">
        <f t="shared" si="13"/>
        <v>116</v>
      </c>
      <c r="AR61" s="33"/>
      <c r="AS61" s="62"/>
    </row>
    <row r="62" spans="2:45" ht="23.25" customHeight="1" thickBot="1">
      <c r="B62" s="114"/>
      <c r="C62" s="508" t="s">
        <v>88</v>
      </c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79"/>
      <c r="AB62" s="580"/>
      <c r="AC62" s="580"/>
      <c r="AD62" s="304">
        <v>1512</v>
      </c>
      <c r="AE62" s="304">
        <f>3618-AD62</f>
        <v>2106</v>
      </c>
      <c r="AF62" s="304">
        <v>1008</v>
      </c>
      <c r="AG62" s="304"/>
      <c r="AH62" s="331"/>
      <c r="AI62" s="332"/>
      <c r="AJ62" s="285"/>
      <c r="AK62" s="286"/>
      <c r="AL62" s="285"/>
      <c r="AM62" s="286"/>
      <c r="AN62" s="347"/>
      <c r="AO62" s="286"/>
      <c r="AP62" s="285"/>
      <c r="AQ62" s="284"/>
      <c r="AR62" s="33"/>
      <c r="AS62" s="62"/>
    </row>
    <row r="63" spans="2:45" ht="34.5" customHeight="1">
      <c r="B63" s="114"/>
      <c r="C63" s="54" t="s">
        <v>90</v>
      </c>
      <c r="D63" s="500" t="s">
        <v>156</v>
      </c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2"/>
      <c r="AB63" s="503"/>
      <c r="AC63" s="503"/>
      <c r="AD63" s="302"/>
      <c r="AE63" s="302"/>
      <c r="AF63" s="302">
        <f>SUM(AJ63:AQ63)</f>
        <v>504</v>
      </c>
      <c r="AG63" s="302"/>
      <c r="AH63" s="281"/>
      <c r="AI63" s="300"/>
      <c r="AJ63" s="306"/>
      <c r="AK63" s="305"/>
      <c r="AL63" s="279">
        <f>AL57+AL50+AL49+AL35</f>
        <v>0</v>
      </c>
      <c r="AM63" s="280">
        <f>AM57+AM50+AM49+AM35</f>
        <v>72</v>
      </c>
      <c r="AN63" s="279">
        <f>AN57+AN50+AN49+AN35</f>
        <v>108</v>
      </c>
      <c r="AO63" s="280">
        <f>AO57+AO50+AO49+AO35</f>
        <v>180</v>
      </c>
      <c r="AP63" s="279">
        <f>AP57+AP50+AP49+AP35</f>
        <v>144</v>
      </c>
      <c r="AQ63" s="280"/>
      <c r="AR63" s="33"/>
      <c r="AS63" s="62"/>
    </row>
    <row r="64" spans="2:45" ht="30" customHeight="1">
      <c r="B64" s="114"/>
      <c r="C64" s="54" t="s">
        <v>91</v>
      </c>
      <c r="D64" s="500" t="s">
        <v>89</v>
      </c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2"/>
      <c r="AB64" s="503"/>
      <c r="AC64" s="503"/>
      <c r="AD64" s="330"/>
      <c r="AE64" s="330"/>
      <c r="AF64" s="330">
        <f>SUM(AJ64:AQ64)</f>
        <v>144</v>
      </c>
      <c r="AG64" s="330"/>
      <c r="AH64" s="329"/>
      <c r="AI64" s="288"/>
      <c r="AJ64" s="346"/>
      <c r="AK64" s="287"/>
      <c r="AL64" s="346"/>
      <c r="AM64" s="287"/>
      <c r="AN64" s="342"/>
      <c r="AO64" s="345"/>
      <c r="AP64" s="274"/>
      <c r="AQ64" s="275">
        <v>144</v>
      </c>
      <c r="AR64" s="33"/>
      <c r="AS64" s="62"/>
    </row>
    <row r="65" spans="2:45" ht="18">
      <c r="B65" s="114"/>
      <c r="C65" s="55" t="s">
        <v>92</v>
      </c>
      <c r="D65" s="501" t="s">
        <v>50</v>
      </c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2"/>
      <c r="AB65" s="503"/>
      <c r="AC65" s="503"/>
      <c r="AD65" s="312"/>
      <c r="AE65" s="320"/>
      <c r="AF65" s="215">
        <f>SUM(AJ65:AQ65)</f>
        <v>180</v>
      </c>
      <c r="AG65" s="309"/>
      <c r="AH65" s="310"/>
      <c r="AI65" s="310"/>
      <c r="AJ65" s="311"/>
      <c r="AK65" s="275"/>
      <c r="AL65" s="309"/>
      <c r="AM65" s="275">
        <v>36</v>
      </c>
      <c r="AN65" s="299">
        <v>36</v>
      </c>
      <c r="AO65" s="275">
        <v>36</v>
      </c>
      <c r="AP65" s="274">
        <v>36</v>
      </c>
      <c r="AQ65" s="275">
        <v>36</v>
      </c>
      <c r="AR65" s="33"/>
      <c r="AS65" s="62"/>
    </row>
    <row r="66" spans="2:45" ht="15" customHeight="1">
      <c r="B66" s="114"/>
      <c r="C66" s="55" t="s">
        <v>93</v>
      </c>
      <c r="D66" s="501" t="s">
        <v>51</v>
      </c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2"/>
      <c r="AB66" s="503"/>
      <c r="AC66" s="503"/>
      <c r="AD66" s="313"/>
      <c r="AE66" s="320"/>
      <c r="AF66" s="215">
        <f>SUM(AJ66:AQ66)</f>
        <v>216</v>
      </c>
      <c r="AG66" s="299"/>
      <c r="AH66" s="275"/>
      <c r="AI66" s="275"/>
      <c r="AJ66" s="274"/>
      <c r="AK66" s="275"/>
      <c r="AL66" s="299"/>
      <c r="AM66" s="275"/>
      <c r="AN66" s="299"/>
      <c r="AO66" s="275"/>
      <c r="AP66" s="274"/>
      <c r="AQ66" s="275">
        <f>AQ67+AQ68</f>
        <v>216</v>
      </c>
      <c r="AR66" s="33"/>
      <c r="AS66" s="62"/>
    </row>
    <row r="67" spans="2:45" ht="18">
      <c r="B67" s="114"/>
      <c r="C67" s="56" t="s">
        <v>52</v>
      </c>
      <c r="D67" s="510" t="s">
        <v>62</v>
      </c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5"/>
      <c r="AB67" s="516"/>
      <c r="AC67" s="516"/>
      <c r="AD67" s="307"/>
      <c r="AE67" s="324"/>
      <c r="AF67" s="216"/>
      <c r="AG67" s="308"/>
      <c r="AH67" s="273"/>
      <c r="AI67" s="273"/>
      <c r="AJ67" s="272"/>
      <c r="AK67" s="273"/>
      <c r="AL67" s="308"/>
      <c r="AM67" s="273"/>
      <c r="AN67" s="308"/>
      <c r="AO67" s="273"/>
      <c r="AP67" s="272"/>
      <c r="AQ67" s="278">
        <v>144</v>
      </c>
      <c r="AR67" s="33"/>
      <c r="AS67" s="62"/>
    </row>
    <row r="68" spans="2:45" ht="18">
      <c r="B68" s="114"/>
      <c r="C68" s="56" t="s">
        <v>53</v>
      </c>
      <c r="D68" s="510" t="s">
        <v>57</v>
      </c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5"/>
      <c r="AB68" s="516"/>
      <c r="AC68" s="516"/>
      <c r="AD68" s="344"/>
      <c r="AE68" s="323"/>
      <c r="AF68" s="216"/>
      <c r="AG68" s="314"/>
      <c r="AH68" s="315"/>
      <c r="AI68" s="315"/>
      <c r="AJ68" s="318"/>
      <c r="AK68" s="315"/>
      <c r="AL68" s="314"/>
      <c r="AM68" s="315"/>
      <c r="AN68" s="314"/>
      <c r="AO68" s="315"/>
      <c r="AP68" s="272"/>
      <c r="AQ68" s="278">
        <v>72</v>
      </c>
      <c r="AR68" s="33"/>
      <c r="AS68" s="62"/>
    </row>
    <row r="69" spans="2:45" ht="18.75" thickBot="1">
      <c r="B69" s="114"/>
      <c r="C69" s="55" t="s">
        <v>94</v>
      </c>
      <c r="D69" s="501" t="s">
        <v>54</v>
      </c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501"/>
      <c r="AA69" s="502"/>
      <c r="AB69" s="503"/>
      <c r="AC69" s="503"/>
      <c r="AD69" s="343"/>
      <c r="AE69" s="326"/>
      <c r="AF69" s="218">
        <f>SUM(AL69:AQ69)</f>
        <v>828</v>
      </c>
      <c r="AG69" s="316"/>
      <c r="AH69" s="317"/>
      <c r="AI69" s="317"/>
      <c r="AJ69" s="328"/>
      <c r="AK69" s="317"/>
      <c r="AL69" s="316">
        <v>72</v>
      </c>
      <c r="AM69" s="317">
        <v>324</v>
      </c>
      <c r="AN69" s="316">
        <v>72</v>
      </c>
      <c r="AO69" s="317">
        <v>288</v>
      </c>
      <c r="AP69" s="252">
        <v>72</v>
      </c>
      <c r="AQ69" s="292"/>
      <c r="AR69" s="33"/>
      <c r="AS69" s="62"/>
    </row>
    <row r="70" spans="2:45" ht="18.75" thickBot="1">
      <c r="B70" s="114"/>
      <c r="C70" s="525" t="s">
        <v>78</v>
      </c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13">
        <v>147</v>
      </c>
      <c r="AB70" s="514"/>
      <c r="AC70" s="514"/>
      <c r="AD70" s="57"/>
      <c r="AE70" s="57"/>
      <c r="AF70" s="217">
        <f>AF61+AF63+AF64+AF65+AF66+AF69</f>
        <v>2738</v>
      </c>
      <c r="AG70" s="291">
        <f>AG61</f>
        <v>186</v>
      </c>
      <c r="AH70" s="291">
        <f>AH61</f>
        <v>650</v>
      </c>
      <c r="AI70" s="321"/>
      <c r="AJ70" s="319"/>
      <c r="AK70" s="291"/>
      <c r="AL70" s="319">
        <f>AL61+AL63+AL64+AL65+AL66+AL69</f>
        <v>172</v>
      </c>
      <c r="AM70" s="291">
        <f>AM61+AM63+AM64+AM65+AM66+AM69</f>
        <v>538</v>
      </c>
      <c r="AN70" s="319">
        <f>AN61+AN63+AN64+AN65+AN66+AN69</f>
        <v>322</v>
      </c>
      <c r="AO70" s="277">
        <f>AO61+AO63+AO64+AO65+AO66+AO69</f>
        <v>624</v>
      </c>
      <c r="AP70" s="276">
        <f>AP61+AP63+AP64+AP65+AP66+AP69</f>
        <v>366</v>
      </c>
      <c r="AQ70" s="291">
        <f>AQ61+AQ63+AQ64+AQ65+AQ66</f>
        <v>512</v>
      </c>
      <c r="AR70" s="33"/>
      <c r="AS70" s="62"/>
    </row>
    <row r="71" spans="2:45" ht="18.75" thickBot="1">
      <c r="B71" s="114"/>
      <c r="C71" s="525" t="s">
        <v>58</v>
      </c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13">
        <v>199</v>
      </c>
      <c r="AB71" s="514"/>
      <c r="AC71" s="514"/>
      <c r="AD71" s="57"/>
      <c r="AE71" s="57"/>
      <c r="AF71" s="217"/>
      <c r="AG71" s="327"/>
      <c r="AH71" s="327"/>
      <c r="AI71" s="321"/>
      <c r="AJ71" s="289">
        <f>AJ61+AJ63+AJ64+AJ65+AJ66+AJ69</f>
        <v>62</v>
      </c>
      <c r="AK71" s="322">
        <f>AK61+AK63+AK64+AK65+AK66+AK69</f>
        <v>106</v>
      </c>
      <c r="AL71" s="289">
        <f aca="true" t="shared" si="14" ref="AL71:AQ71">AL70</f>
        <v>172</v>
      </c>
      <c r="AM71" s="290">
        <f t="shared" si="14"/>
        <v>538</v>
      </c>
      <c r="AN71" s="289">
        <f t="shared" si="14"/>
        <v>322</v>
      </c>
      <c r="AO71" s="290">
        <f t="shared" si="14"/>
        <v>624</v>
      </c>
      <c r="AP71" s="289">
        <f t="shared" si="14"/>
        <v>366</v>
      </c>
      <c r="AQ71" s="290">
        <f t="shared" si="14"/>
        <v>512</v>
      </c>
      <c r="AR71" s="35"/>
      <c r="AS71" s="62"/>
    </row>
    <row r="72" spans="2:45" ht="15" customHeight="1">
      <c r="B72" s="114"/>
      <c r="C72" s="591" t="s">
        <v>183</v>
      </c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85" t="s">
        <v>108</v>
      </c>
      <c r="AE72" s="586"/>
      <c r="AF72" s="586"/>
      <c r="AG72" s="586"/>
      <c r="AH72" s="586"/>
      <c r="AI72" s="586"/>
      <c r="AJ72" s="498">
        <v>12</v>
      </c>
      <c r="AK72" s="496">
        <v>12</v>
      </c>
      <c r="AL72" s="576">
        <v>15</v>
      </c>
      <c r="AM72" s="496">
        <v>14</v>
      </c>
      <c r="AN72" s="498">
        <v>12</v>
      </c>
      <c r="AO72" s="496">
        <v>10</v>
      </c>
      <c r="AP72" s="576">
        <v>8</v>
      </c>
      <c r="AQ72" s="496">
        <v>6</v>
      </c>
      <c r="AR72" s="69"/>
      <c r="AS72" s="62"/>
    </row>
    <row r="73" spans="2:45" ht="15" customHeight="1">
      <c r="B73" s="114"/>
      <c r="C73" s="574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5"/>
      <c r="X73" s="575"/>
      <c r="Y73" s="575"/>
      <c r="Z73" s="575"/>
      <c r="AA73" s="575"/>
      <c r="AB73" s="575"/>
      <c r="AC73" s="575"/>
      <c r="AD73" s="587"/>
      <c r="AE73" s="588"/>
      <c r="AF73" s="588"/>
      <c r="AG73" s="588"/>
      <c r="AH73" s="588"/>
      <c r="AI73" s="588"/>
      <c r="AJ73" s="499"/>
      <c r="AK73" s="497"/>
      <c r="AL73" s="577"/>
      <c r="AM73" s="497"/>
      <c r="AN73" s="499"/>
      <c r="AO73" s="497"/>
      <c r="AP73" s="577"/>
      <c r="AQ73" s="497"/>
      <c r="AR73" s="69"/>
      <c r="AS73" s="62"/>
    </row>
    <row r="74" spans="2:45" ht="14.25" customHeight="1">
      <c r="B74" s="114"/>
      <c r="C74" s="574" t="s">
        <v>103</v>
      </c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  <c r="R74" s="575"/>
      <c r="S74" s="575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587"/>
      <c r="AE74" s="588"/>
      <c r="AF74" s="588"/>
      <c r="AG74" s="588"/>
      <c r="AH74" s="588"/>
      <c r="AI74" s="588"/>
      <c r="AJ74" s="499"/>
      <c r="AK74" s="497"/>
      <c r="AL74" s="577"/>
      <c r="AM74" s="497"/>
      <c r="AN74" s="499"/>
      <c r="AO74" s="497"/>
      <c r="AP74" s="577"/>
      <c r="AQ74" s="497"/>
      <c r="AR74" s="69"/>
      <c r="AS74" s="62"/>
    </row>
    <row r="75" spans="2:45" ht="18" customHeight="1">
      <c r="B75" s="114"/>
      <c r="C75" s="574" t="s">
        <v>182</v>
      </c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  <c r="T75" s="575"/>
      <c r="U75" s="575"/>
      <c r="V75" s="575"/>
      <c r="W75" s="575"/>
      <c r="X75" s="575"/>
      <c r="Y75" s="575"/>
      <c r="Z75" s="575"/>
      <c r="AA75" s="575"/>
      <c r="AB75" s="575"/>
      <c r="AC75" s="575"/>
      <c r="AD75" s="589"/>
      <c r="AE75" s="590"/>
      <c r="AF75" s="590"/>
      <c r="AG75" s="590"/>
      <c r="AH75" s="590"/>
      <c r="AI75" s="590"/>
      <c r="AJ75" s="499"/>
      <c r="AK75" s="497"/>
      <c r="AL75" s="577"/>
      <c r="AM75" s="497"/>
      <c r="AN75" s="499"/>
      <c r="AO75" s="497"/>
      <c r="AP75" s="577"/>
      <c r="AQ75" s="497"/>
      <c r="AR75" s="69"/>
      <c r="AS75" s="62"/>
    </row>
    <row r="76" spans="2:45" ht="15.75" customHeight="1">
      <c r="B76" s="114"/>
      <c r="C76" s="581" t="s">
        <v>110</v>
      </c>
      <c r="D76" s="582"/>
      <c r="E76" s="582"/>
      <c r="F76" s="582"/>
      <c r="G76" s="582"/>
      <c r="H76" s="582"/>
      <c r="I76" s="582"/>
      <c r="J76" s="582"/>
      <c r="K76" s="582"/>
      <c r="L76" s="582"/>
      <c r="M76" s="582"/>
      <c r="N76" s="582"/>
      <c r="O76" s="582"/>
      <c r="P76" s="582"/>
      <c r="Q76" s="582"/>
      <c r="R76" s="582"/>
      <c r="S76" s="582"/>
      <c r="T76" s="582"/>
      <c r="U76" s="582"/>
      <c r="V76" s="582"/>
      <c r="W76" s="582"/>
      <c r="X76" s="582"/>
      <c r="Y76" s="582"/>
      <c r="Z76" s="582"/>
      <c r="AA76" s="582"/>
      <c r="AB76" s="582"/>
      <c r="AC76" s="582"/>
      <c r="AD76" s="152" t="s">
        <v>104</v>
      </c>
      <c r="AE76" s="153"/>
      <c r="AF76" s="153"/>
      <c r="AG76" s="153"/>
      <c r="AH76" s="153"/>
      <c r="AI76" s="153"/>
      <c r="AJ76" s="248" t="s">
        <v>105</v>
      </c>
      <c r="AK76" s="249" t="s">
        <v>105</v>
      </c>
      <c r="AL76" s="248" t="s">
        <v>105</v>
      </c>
      <c r="AM76" s="249">
        <v>1</v>
      </c>
      <c r="AN76" s="248" t="s">
        <v>105</v>
      </c>
      <c r="AO76" s="249">
        <v>1</v>
      </c>
      <c r="AP76" s="248" t="s">
        <v>105</v>
      </c>
      <c r="AQ76" s="249" t="s">
        <v>105</v>
      </c>
      <c r="AR76" s="69"/>
      <c r="AS76" s="62"/>
    </row>
    <row r="77" spans="2:45" ht="15.75" customHeight="1">
      <c r="B77" s="114"/>
      <c r="C77" s="581" t="s">
        <v>205</v>
      </c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2"/>
      <c r="AA77" s="582"/>
      <c r="AB77" s="582"/>
      <c r="AC77" s="582"/>
      <c r="AD77" s="152" t="s">
        <v>106</v>
      </c>
      <c r="AE77" s="153"/>
      <c r="AF77" s="153"/>
      <c r="AG77" s="153"/>
      <c r="AH77" s="153"/>
      <c r="AI77" s="153"/>
      <c r="AJ77" s="248" t="s">
        <v>105</v>
      </c>
      <c r="AK77" s="249" t="s">
        <v>105</v>
      </c>
      <c r="AL77" s="248" t="s">
        <v>105</v>
      </c>
      <c r="AM77" s="249" t="s">
        <v>105</v>
      </c>
      <c r="AN77" s="248" t="s">
        <v>105</v>
      </c>
      <c r="AO77" s="247" t="s">
        <v>179</v>
      </c>
      <c r="AP77" s="248" t="s">
        <v>180</v>
      </c>
      <c r="AQ77" s="247" t="s">
        <v>181</v>
      </c>
      <c r="AR77" s="69"/>
      <c r="AS77" s="62"/>
    </row>
    <row r="78" spans="2:45" ht="15.75" customHeight="1">
      <c r="B78" s="114"/>
      <c r="C78" s="581" t="s">
        <v>206</v>
      </c>
      <c r="D78" s="582"/>
      <c r="E78" s="582"/>
      <c r="F78" s="582"/>
      <c r="G78" s="582"/>
      <c r="H78" s="582"/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  <c r="T78" s="582"/>
      <c r="U78" s="582"/>
      <c r="V78" s="582"/>
      <c r="W78" s="582"/>
      <c r="X78" s="582"/>
      <c r="Y78" s="582"/>
      <c r="Z78" s="582"/>
      <c r="AA78" s="582"/>
      <c r="AB78" s="582"/>
      <c r="AC78" s="582"/>
      <c r="AD78" s="572" t="s">
        <v>159</v>
      </c>
      <c r="AE78" s="573"/>
      <c r="AF78" s="573"/>
      <c r="AG78" s="573"/>
      <c r="AH78" s="573"/>
      <c r="AI78" s="573"/>
      <c r="AJ78" s="250"/>
      <c r="AK78" s="247"/>
      <c r="AL78" s="250"/>
      <c r="AM78" s="247"/>
      <c r="AN78" s="250"/>
      <c r="AO78" s="247"/>
      <c r="AP78" s="246"/>
      <c r="AQ78" s="251"/>
      <c r="AR78" s="69"/>
      <c r="AS78" s="62"/>
    </row>
    <row r="79" spans="2:45" ht="15.75" customHeight="1">
      <c r="B79" s="114"/>
      <c r="C79" s="581"/>
      <c r="D79" s="582"/>
      <c r="E79" s="582"/>
      <c r="F79" s="582"/>
      <c r="G79" s="582"/>
      <c r="H79" s="582"/>
      <c r="I79" s="582"/>
      <c r="J79" s="582"/>
      <c r="K79" s="582"/>
      <c r="L79" s="582"/>
      <c r="M79" s="582"/>
      <c r="N79" s="582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82"/>
      <c r="AC79" s="582"/>
      <c r="AD79" s="152" t="s">
        <v>109</v>
      </c>
      <c r="AE79" s="153"/>
      <c r="AF79" s="153"/>
      <c r="AG79" s="153"/>
      <c r="AH79" s="153"/>
      <c r="AI79" s="153"/>
      <c r="AJ79" s="250"/>
      <c r="AK79" s="247"/>
      <c r="AL79" s="250"/>
      <c r="AM79" s="247"/>
      <c r="AN79" s="250"/>
      <c r="AO79" s="247"/>
      <c r="AP79" s="250">
        <v>7</v>
      </c>
      <c r="AQ79" s="247">
        <v>4</v>
      </c>
      <c r="AR79" s="69"/>
      <c r="AS79" s="62"/>
    </row>
    <row r="80" spans="2:45" ht="15.75" customHeight="1" thickBot="1">
      <c r="B80" s="114"/>
      <c r="C80" s="583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4"/>
      <c r="W80" s="584"/>
      <c r="X80" s="584"/>
      <c r="Y80" s="584"/>
      <c r="Z80" s="584"/>
      <c r="AA80" s="584"/>
      <c r="AB80" s="584"/>
      <c r="AC80" s="584"/>
      <c r="AD80" s="154" t="s">
        <v>107</v>
      </c>
      <c r="AE80" s="155"/>
      <c r="AF80" s="155"/>
      <c r="AG80" s="155"/>
      <c r="AH80" s="155"/>
      <c r="AI80" s="155"/>
      <c r="AJ80" s="253"/>
      <c r="AK80" s="254"/>
      <c r="AL80" s="253"/>
      <c r="AM80" s="254"/>
      <c r="AN80" s="253"/>
      <c r="AO80" s="254"/>
      <c r="AP80" s="253"/>
      <c r="AQ80" s="254"/>
      <c r="AR80" s="69"/>
      <c r="AS80" s="62"/>
    </row>
    <row r="81" spans="2:45" ht="12.75">
      <c r="B81" s="145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3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146"/>
      <c r="AR81" s="75"/>
      <c r="AS81" s="76"/>
    </row>
    <row r="82" spans="2:44" ht="4.5" customHeight="1">
      <c r="B82" s="6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32"/>
      <c r="AR82" s="69"/>
    </row>
  </sheetData>
  <sheetProtection/>
  <protectedRanges>
    <protectedRange sqref="C72:AC76" name="Диапазон44"/>
    <protectedRange sqref="AC11:AC13 AA39:AC41 AA22:AA24 AA11:AA13 AC22:AC24 AA34:AC34 AA43:AC47 AB54:AB56" name="Диапазон17"/>
    <protectedRange sqref="AE10:AE13 AE15:AE16 AE18:AE30 AE34 AE39:AE48 AE54:AE56" name="Диапазон23"/>
    <protectedRange sqref="AB22:AB24 AB11:AB13 AA10:AC10 AA42:AC42 AA25:AC27 AA14:AC21" name="Диапазон26"/>
    <protectedRange sqref="AG10:AH13 AG18:AH30 AG15:AH16 AG34:AH34 AG39:AH48 AG54:AH56" name="Диапазон27"/>
    <protectedRange sqref="AA35:AC35" name="Диапазон35"/>
    <protectedRange sqref="AA57:AC57 AA48:AC50" name="Диапазон38"/>
    <protectedRange sqref="AI39:AI48" name="Диапазон40"/>
    <protectedRange sqref="AC54:AC56 AA54:AA56 AA28:AC30" name="Диапазон41"/>
    <protectedRange sqref="C77:AC78" name="Диапазон44_1"/>
  </protectedRanges>
  <mergeCells count="121">
    <mergeCell ref="C76:AC76"/>
    <mergeCell ref="C77:AC77"/>
    <mergeCell ref="C78:AC78"/>
    <mergeCell ref="AD78:AI78"/>
    <mergeCell ref="D66:Z66"/>
    <mergeCell ref="AA66:AC66"/>
    <mergeCell ref="D67:Z67"/>
    <mergeCell ref="AA67:AC67"/>
    <mergeCell ref="C79:AC80"/>
    <mergeCell ref="AN72:AN75"/>
    <mergeCell ref="AM72:AM75"/>
    <mergeCell ref="AO72:AO75"/>
    <mergeCell ref="AP72:AP75"/>
    <mergeCell ref="AQ72:AQ75"/>
    <mergeCell ref="C74:AC74"/>
    <mergeCell ref="C75:AC75"/>
    <mergeCell ref="C72:AC73"/>
    <mergeCell ref="AD72:AI75"/>
    <mergeCell ref="AJ72:AJ75"/>
    <mergeCell ref="AK72:AK75"/>
    <mergeCell ref="AL72:AL75"/>
    <mergeCell ref="D69:Z69"/>
    <mergeCell ref="AA69:AC69"/>
    <mergeCell ref="C70:Z70"/>
    <mergeCell ref="AA70:AC70"/>
    <mergeCell ref="C71:Z71"/>
    <mergeCell ref="AA71:AC71"/>
    <mergeCell ref="D68:Z68"/>
    <mergeCell ref="AA68:AC68"/>
    <mergeCell ref="D63:Z63"/>
    <mergeCell ref="AA63:AC63"/>
    <mergeCell ref="D64:Z64"/>
    <mergeCell ref="AA64:AC64"/>
    <mergeCell ref="D65:Z65"/>
    <mergeCell ref="AA65:AC65"/>
    <mergeCell ref="AN60:AO60"/>
    <mergeCell ref="AP60:AQ60"/>
    <mergeCell ref="C61:Z61"/>
    <mergeCell ref="AA61:AC61"/>
    <mergeCell ref="C62:Z62"/>
    <mergeCell ref="AA62:AC62"/>
    <mergeCell ref="D57:Z57"/>
    <mergeCell ref="AA57:AC57"/>
    <mergeCell ref="C58:Z58"/>
    <mergeCell ref="AA58:AC58"/>
    <mergeCell ref="AJ60:AK60"/>
    <mergeCell ref="AL60:AM60"/>
    <mergeCell ref="C51:Z51"/>
    <mergeCell ref="AA51:AC51"/>
    <mergeCell ref="D53:AQ53"/>
    <mergeCell ref="D54:Z54"/>
    <mergeCell ref="D55:Z55"/>
    <mergeCell ref="D56:Z56"/>
    <mergeCell ref="P45:Z45"/>
    <mergeCell ref="D47:Z47"/>
    <mergeCell ref="D48:Z48"/>
    <mergeCell ref="D49:Z49"/>
    <mergeCell ref="AA49:AC49"/>
    <mergeCell ref="D50:Z50"/>
    <mergeCell ref="AA50:AC50"/>
    <mergeCell ref="D39:O46"/>
    <mergeCell ref="P43:Z43"/>
    <mergeCell ref="P44:Z44"/>
    <mergeCell ref="C36:Z36"/>
    <mergeCell ref="D38:AQ38"/>
    <mergeCell ref="P39:Z39"/>
    <mergeCell ref="P40:Z40"/>
    <mergeCell ref="P41:Z41"/>
    <mergeCell ref="P42:Z42"/>
    <mergeCell ref="C39:C46"/>
    <mergeCell ref="P46:Z46"/>
    <mergeCell ref="D28:Z28"/>
    <mergeCell ref="D29:Z29"/>
    <mergeCell ref="D31:Z31"/>
    <mergeCell ref="D33:AQ33"/>
    <mergeCell ref="D34:Z34"/>
    <mergeCell ref="D35:Z35"/>
    <mergeCell ref="AA35:AC35"/>
    <mergeCell ref="D30:Z30"/>
    <mergeCell ref="D22:Z22"/>
    <mergeCell ref="D23:Z23"/>
    <mergeCell ref="D24:Z24"/>
    <mergeCell ref="D25:Z25"/>
    <mergeCell ref="D26:Z26"/>
    <mergeCell ref="D27:Z27"/>
    <mergeCell ref="D16:Z16"/>
    <mergeCell ref="D17:Z17"/>
    <mergeCell ref="D18:Z18"/>
    <mergeCell ref="D19:Z19"/>
    <mergeCell ref="D20:Z20"/>
    <mergeCell ref="D21:Z21"/>
    <mergeCell ref="D10:Z10"/>
    <mergeCell ref="D11:Z11"/>
    <mergeCell ref="D12:Z12"/>
    <mergeCell ref="D13:Z13"/>
    <mergeCell ref="D14:Z14"/>
    <mergeCell ref="D15:Z15"/>
    <mergeCell ref="D8:Z8"/>
    <mergeCell ref="AA8:AB8"/>
    <mergeCell ref="AL8:AM8"/>
    <mergeCell ref="AN8:AO8"/>
    <mergeCell ref="AP8:AQ8"/>
    <mergeCell ref="D9:Z9"/>
    <mergeCell ref="AG5:AI5"/>
    <mergeCell ref="AJ5:AK5"/>
    <mergeCell ref="AL5:AM5"/>
    <mergeCell ref="AN5:AO5"/>
    <mergeCell ref="AP5:AQ5"/>
    <mergeCell ref="AG6:AG7"/>
    <mergeCell ref="AH6:AH7"/>
    <mergeCell ref="AI6:AI7"/>
    <mergeCell ref="E1:AN1"/>
    <mergeCell ref="C3:C7"/>
    <mergeCell ref="D3:Z7"/>
    <mergeCell ref="AA3:AC6"/>
    <mergeCell ref="AD3:AI3"/>
    <mergeCell ref="AJ3:AQ4"/>
    <mergeCell ref="AD4:AD7"/>
    <mergeCell ref="AE4:AE7"/>
    <mergeCell ref="AF4:AI4"/>
    <mergeCell ref="AF5:AF7"/>
  </mergeCells>
  <conditionalFormatting sqref="AJ56 AL56 AN56 AJ34 AL34 AN34 AP34 AJ10:AM13 AJ54:AO55 AN10:AP10 AP54:AQ56 AN11:AQ13 AJ18:AQ30 AJ39:AQ48 AJ15:AQ16">
    <cfRule type="cellIs" priority="4" dxfId="4" operator="equal" stopIfTrue="1">
      <formula>0</formula>
    </cfRule>
  </conditionalFormatting>
  <conditionalFormatting sqref="AD61:AQ61">
    <cfRule type="cellIs" priority="3" dxfId="5" operator="equal" stopIfTrue="1">
      <formula>"ошибка"</formula>
    </cfRule>
  </conditionalFormatting>
  <conditionalFormatting sqref="AD78">
    <cfRule type="containsText" priority="2" dxfId="6" operator="containsText" stopIfTrue="1" text="кол-во экзаменов превышено">
      <formula>NOT(ISERROR(SEARCH("кол-во экзаменов превышено",AD78)))</formula>
    </cfRule>
  </conditionalFormatting>
  <conditionalFormatting sqref="AQ10">
    <cfRule type="cellIs" priority="1" dxfId="4" operator="equal" stopIfTrue="1">
      <formula>0</formula>
    </cfRule>
  </conditionalFormatting>
  <printOptions horizontalCentered="1"/>
  <pageMargins left="0.31496062992125984" right="0.1968503937007874" top="0.5905511811023623" bottom="0.35433070866141736" header="0.1968503937007874" footer="0.35433070866141736"/>
  <pageSetup fitToHeight="3" fitToWidth="1" horizontalDpi="600" verticalDpi="600" orientation="landscape" paperSize="8" scale="68" r:id="rId1"/>
  <rowBreaks count="1" manualBreakCount="1">
    <brk id="16" min="1" max="83" man="1"/>
  </rowBreaks>
  <ignoredErrors>
    <ignoredError sqref="AQ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Admit</cp:lastModifiedBy>
  <cp:lastPrinted>2020-10-07T14:15:25Z</cp:lastPrinted>
  <dcterms:created xsi:type="dcterms:W3CDTF">2004-10-05T17:25:00Z</dcterms:created>
  <dcterms:modified xsi:type="dcterms:W3CDTF">2020-10-08T11:24:18Z</dcterms:modified>
  <cp:category/>
  <cp:version/>
  <cp:contentType/>
  <cp:contentStatus/>
</cp:coreProperties>
</file>